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icen\Desktop\OBRASCI\OBRASCI\2026\FINANCIJSKI IZVJEŠTAJI I PLANOVI\POLUGODIŠNJE IZVRŠENJE\"/>
    </mc:Choice>
  </mc:AlternateContent>
  <xr:revisionPtr revIDLastSave="0" documentId="13_ncr:1_{A57D0CA7-AA31-4427-A498-1D6CBA9B56EC}" xr6:coauthVersionLast="47" xr6:coauthVersionMax="47" xr10:uidLastSave="{00000000-0000-0000-0000-000000000000}"/>
  <bookViews>
    <workbookView xWindow="-28920" yWindow="-120" windowWidth="29040" windowHeight="15720" firstSheet="2" activeTab="6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1" r:id="rId7"/>
  </sheets>
  <definedNames>
    <definedName name="_xlnm.Print_Area" localSheetId="1">' Račun prihoda i rashoda'!$A$1:$H$115</definedName>
    <definedName name="_xlnm.Print_Area" localSheetId="6">'Posebni dio'!$A$1:$F$199</definedName>
    <definedName name="_xlnm.Print_Area" localSheetId="0">SAŽETAK!$A$1:$K$26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5" l="1"/>
  <c r="G21" i="5"/>
  <c r="G22" i="5"/>
  <c r="G23" i="5"/>
  <c r="G24" i="5"/>
  <c r="G25" i="5"/>
  <c r="G26" i="5"/>
  <c r="G27" i="5"/>
  <c r="G28" i="5"/>
  <c r="G29" i="5"/>
  <c r="G6" i="5"/>
  <c r="G7" i="5"/>
  <c r="G8" i="5"/>
  <c r="G10" i="5"/>
  <c r="G11" i="5"/>
  <c r="G12" i="5"/>
  <c r="G13" i="5"/>
  <c r="G14" i="5"/>
  <c r="G9" i="5"/>
  <c r="F9" i="5"/>
  <c r="E19" i="5"/>
  <c r="I41" i="3" l="1"/>
  <c r="I13" i="1"/>
  <c r="H11" i="3" l="1"/>
  <c r="K28" i="3"/>
  <c r="J25" i="3"/>
  <c r="J26" i="3"/>
  <c r="J27" i="3"/>
  <c r="J28" i="3"/>
  <c r="J29" i="3"/>
  <c r="E141" i="11" l="1"/>
  <c r="E140" i="11"/>
  <c r="E101" i="11"/>
  <c r="E102" i="11"/>
  <c r="E103" i="11"/>
  <c r="E104" i="11"/>
  <c r="F143" i="11"/>
  <c r="F142" i="11"/>
  <c r="F133" i="11"/>
  <c r="F80" i="11"/>
  <c r="F76" i="11"/>
  <c r="F71" i="11"/>
  <c r="F70" i="11"/>
  <c r="F69" i="11"/>
  <c r="E24" i="5"/>
  <c r="E6" i="5"/>
  <c r="I11" i="3"/>
  <c r="K96" i="3"/>
  <c r="J96" i="3"/>
  <c r="K95" i="3"/>
  <c r="J95" i="3"/>
  <c r="K94" i="3"/>
  <c r="J94" i="3"/>
  <c r="J43" i="3" l="1"/>
  <c r="H41" i="3"/>
  <c r="K41" i="3" s="1"/>
  <c r="F64" i="11"/>
  <c r="F63" i="11"/>
  <c r="K117" i="3"/>
  <c r="K116" i="3"/>
  <c r="J34" i="3"/>
  <c r="J35" i="3"/>
  <c r="J36" i="3"/>
  <c r="J37" i="3"/>
  <c r="J41" i="3"/>
  <c r="F88" i="11" l="1"/>
  <c r="F87" i="11"/>
  <c r="F86" i="11"/>
  <c r="G6" i="8"/>
  <c r="F6" i="8"/>
  <c r="J46" i="3"/>
  <c r="K46" i="3"/>
  <c r="H10" i="3"/>
  <c r="G19" i="5"/>
  <c r="F7" i="11"/>
  <c r="F8" i="11"/>
  <c r="F9" i="11"/>
  <c r="F10" i="11"/>
  <c r="F11" i="11"/>
  <c r="F12" i="11"/>
  <c r="F13" i="11"/>
  <c r="F14" i="11"/>
  <c r="F16" i="11"/>
  <c r="F17" i="11"/>
  <c r="F18" i="11"/>
  <c r="F19" i="11"/>
  <c r="F20" i="11"/>
  <c r="F21" i="11"/>
  <c r="F22" i="11"/>
  <c r="F23" i="11"/>
  <c r="F24" i="11"/>
  <c r="F26" i="11"/>
  <c r="F27" i="11"/>
  <c r="F28" i="11"/>
  <c r="F30" i="11"/>
  <c r="F31" i="11"/>
  <c r="F32" i="11"/>
  <c r="F33" i="11"/>
  <c r="F34" i="11"/>
  <c r="F36" i="11"/>
  <c r="F37" i="11"/>
  <c r="F38" i="11"/>
  <c r="F39" i="11"/>
  <c r="F40" i="11"/>
  <c r="F43" i="11"/>
  <c r="F46" i="11"/>
  <c r="F49" i="11"/>
  <c r="F51" i="11"/>
  <c r="F52" i="11"/>
  <c r="F54" i="11"/>
  <c r="F55" i="11"/>
  <c r="F56" i="11"/>
  <c r="F57" i="11"/>
  <c r="F58" i="11"/>
  <c r="F59" i="11"/>
  <c r="F60" i="11"/>
  <c r="F61" i="11"/>
  <c r="F62" i="11"/>
  <c r="F65" i="11"/>
  <c r="F66" i="11"/>
  <c r="F67" i="11"/>
  <c r="F90" i="11"/>
  <c r="F91" i="11"/>
  <c r="F94" i="11"/>
  <c r="F96" i="11"/>
  <c r="F101" i="11"/>
  <c r="F102" i="11"/>
  <c r="F103" i="11"/>
  <c r="F104" i="11"/>
  <c r="F105" i="11"/>
  <c r="F107" i="11"/>
  <c r="F109" i="11"/>
  <c r="F114" i="11"/>
  <c r="F116" i="11"/>
  <c r="F119" i="11"/>
  <c r="F121" i="11"/>
  <c r="F123" i="11"/>
  <c r="F124" i="11"/>
  <c r="F125" i="11"/>
  <c r="F126" i="11"/>
  <c r="F127" i="11"/>
  <c r="F128" i="11"/>
  <c r="F129" i="11"/>
  <c r="F130" i="11"/>
  <c r="F132" i="11"/>
  <c r="F138" i="11"/>
  <c r="F139" i="11"/>
  <c r="F140" i="11"/>
  <c r="F141" i="11"/>
  <c r="F144" i="11"/>
  <c r="F145" i="11"/>
  <c r="F146" i="11"/>
  <c r="F148" i="11"/>
  <c r="F156" i="11"/>
  <c r="F158" i="11"/>
  <c r="F159" i="11"/>
  <c r="F160" i="11"/>
  <c r="F161" i="11"/>
  <c r="F162" i="11"/>
  <c r="F163" i="11"/>
  <c r="F167" i="11"/>
  <c r="F169" i="11"/>
  <c r="F171" i="11"/>
  <c r="F172" i="11"/>
  <c r="F176" i="11"/>
  <c r="F177" i="11"/>
  <c r="F179" i="11"/>
  <c r="F180" i="11"/>
  <c r="F181" i="11"/>
  <c r="F182" i="11"/>
  <c r="F183" i="11"/>
  <c r="F189" i="11"/>
  <c r="F190" i="11"/>
  <c r="F191" i="11"/>
  <c r="F192" i="11"/>
  <c r="F193" i="11"/>
  <c r="F194" i="11"/>
  <c r="F197" i="11"/>
  <c r="F6" i="11"/>
  <c r="F7" i="8"/>
  <c r="G7" i="8"/>
  <c r="F8" i="8"/>
  <c r="G8" i="8"/>
  <c r="F7" i="5" l="1"/>
  <c r="F8" i="5"/>
  <c r="F10" i="5"/>
  <c r="F11" i="5"/>
  <c r="F12" i="5"/>
  <c r="F13" i="5"/>
  <c r="F14" i="5"/>
  <c r="F15" i="5"/>
  <c r="G15" i="5"/>
  <c r="F16" i="5"/>
  <c r="G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J13" i="3" l="1"/>
  <c r="K13" i="3"/>
  <c r="J14" i="3"/>
  <c r="K14" i="3"/>
  <c r="J15" i="3"/>
  <c r="J16" i="3"/>
  <c r="J17" i="3"/>
  <c r="J19" i="3"/>
  <c r="K19" i="3"/>
  <c r="J20" i="3"/>
  <c r="K20" i="3"/>
  <c r="J21" i="3"/>
  <c r="K21" i="3"/>
  <c r="J22" i="3"/>
  <c r="K22" i="3"/>
  <c r="J23" i="3"/>
  <c r="K23" i="3"/>
  <c r="J24" i="3"/>
  <c r="K24" i="3"/>
  <c r="K25" i="3"/>
  <c r="K26" i="3"/>
  <c r="K27" i="3"/>
  <c r="K29" i="3"/>
  <c r="K30" i="3"/>
  <c r="J10" i="3"/>
  <c r="K10" i="3"/>
  <c r="J11" i="3"/>
  <c r="K11" i="3"/>
  <c r="F6" i="5" l="1"/>
  <c r="J42" i="3"/>
  <c r="K42" i="3"/>
  <c r="K43" i="3"/>
  <c r="J44" i="3"/>
  <c r="K44" i="3"/>
  <c r="J45" i="3"/>
  <c r="K45" i="3"/>
  <c r="J47" i="3"/>
  <c r="K47" i="3"/>
  <c r="J48" i="3"/>
  <c r="K48" i="3"/>
  <c r="J49" i="3"/>
  <c r="K49" i="3"/>
  <c r="J50" i="3"/>
  <c r="K50" i="3"/>
  <c r="J51" i="3"/>
  <c r="K51" i="3"/>
  <c r="J52" i="3"/>
  <c r="K52" i="3"/>
  <c r="J53" i="3"/>
  <c r="K53" i="3"/>
  <c r="J54" i="3"/>
  <c r="K54" i="3"/>
  <c r="J55" i="3"/>
  <c r="K55" i="3"/>
  <c r="J56" i="3"/>
  <c r="K56" i="3"/>
  <c r="J57" i="3"/>
  <c r="K57" i="3"/>
  <c r="J58" i="3"/>
  <c r="K58" i="3"/>
  <c r="J59" i="3"/>
  <c r="K59" i="3"/>
  <c r="J60" i="3"/>
  <c r="K60" i="3"/>
  <c r="J61" i="3"/>
  <c r="K61" i="3"/>
  <c r="J63" i="3"/>
  <c r="K63" i="3"/>
  <c r="J64" i="3"/>
  <c r="K64" i="3"/>
  <c r="J65" i="3"/>
  <c r="K65" i="3"/>
  <c r="J66" i="3"/>
  <c r="K66" i="3"/>
  <c r="J67" i="3"/>
  <c r="K67" i="3"/>
  <c r="J68" i="3"/>
  <c r="K68" i="3"/>
  <c r="J69" i="3"/>
  <c r="K69" i="3"/>
  <c r="J70" i="3"/>
  <c r="K70" i="3"/>
  <c r="J71" i="3"/>
  <c r="K71" i="3"/>
  <c r="J72" i="3"/>
  <c r="K72" i="3"/>
  <c r="J73" i="3"/>
  <c r="K73" i="3"/>
  <c r="J74" i="3"/>
  <c r="K74" i="3"/>
  <c r="J75" i="3"/>
  <c r="K75" i="3"/>
  <c r="J76" i="3"/>
  <c r="K76" i="3"/>
  <c r="J77" i="3"/>
  <c r="K77" i="3"/>
  <c r="J78" i="3"/>
  <c r="K78" i="3"/>
  <c r="J79" i="3"/>
  <c r="K79" i="3"/>
  <c r="J80" i="3"/>
  <c r="K80" i="3"/>
  <c r="J81" i="3"/>
  <c r="K81" i="3"/>
  <c r="J82" i="3"/>
  <c r="K82" i="3"/>
  <c r="J83" i="3"/>
  <c r="K83" i="3"/>
  <c r="J84" i="3"/>
  <c r="K84" i="3"/>
  <c r="J85" i="3"/>
  <c r="K85" i="3"/>
  <c r="J86" i="3"/>
  <c r="J88" i="3"/>
  <c r="K88" i="3"/>
  <c r="J89" i="3"/>
  <c r="K89" i="3"/>
  <c r="J90" i="3"/>
  <c r="K90" i="3"/>
  <c r="J91" i="3"/>
  <c r="K91" i="3"/>
  <c r="J92" i="3"/>
  <c r="K92" i="3"/>
  <c r="J93" i="3"/>
  <c r="K93" i="3"/>
  <c r="J97" i="3"/>
  <c r="K97" i="3"/>
  <c r="K98" i="3"/>
  <c r="K99" i="3"/>
  <c r="K101" i="3"/>
  <c r="J103" i="3"/>
  <c r="K103" i="3"/>
  <c r="J106" i="3"/>
  <c r="K106" i="3"/>
  <c r="J107" i="3"/>
  <c r="K107" i="3"/>
  <c r="J108" i="3"/>
  <c r="K109" i="3"/>
  <c r="J110" i="3"/>
  <c r="K110" i="3"/>
  <c r="K111" i="3"/>
  <c r="K112" i="3"/>
  <c r="K113" i="3"/>
  <c r="K114" i="3"/>
  <c r="K12" i="3"/>
  <c r="J12" i="3"/>
  <c r="K10" i="1" l="1"/>
  <c r="G23" i="1" l="1"/>
  <c r="H23" i="1"/>
  <c r="I23" i="1"/>
  <c r="F23" i="1"/>
  <c r="G15" i="1"/>
  <c r="H15" i="1"/>
  <c r="I15" i="1"/>
  <c r="I16" i="1" s="1"/>
  <c r="G12" i="1"/>
  <c r="H12" i="1"/>
  <c r="I12" i="1"/>
  <c r="K24" i="1"/>
  <c r="J25" i="1"/>
  <c r="K14" i="1"/>
  <c r="K13" i="1"/>
  <c r="J14" i="1"/>
  <c r="J13" i="1"/>
  <c r="J11" i="1"/>
  <c r="J10" i="1"/>
  <c r="G16" i="1" l="1"/>
  <c r="H16" i="1"/>
  <c r="K12" i="1"/>
  <c r="K15" i="1"/>
  <c r="J15" i="1"/>
  <c r="I26" i="1"/>
  <c r="J12" i="1"/>
  <c r="K16" i="1" l="1"/>
  <c r="J16" i="1"/>
  <c r="K26" i="1" l="1"/>
  <c r="J26" i="1"/>
</calcChain>
</file>

<file path=xl/sharedStrings.xml><?xml version="1.0" encoding="utf-8"?>
<sst xmlns="http://schemas.openxmlformats.org/spreadsheetml/2006/main" count="649" uniqueCount="258">
  <si>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</si>
  <si>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</si>
  <si>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</si>
  <si>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</si>
  <si>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</si>
  <si>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</si>
  <si>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</si>
  <si>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</si>
  <si>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</si>
  <si>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</si>
  <si>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</si>
  <si>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</si>
  <si>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</si>
  <si>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</si>
  <si>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Pomoći iz inozemstva i od subjekata unutar općeg proračuna</t>
  </si>
  <si>
    <t>PRIJENOS SREDSTAVA IZ PRETHODNE GODINE</t>
  </si>
  <si>
    <t xml:space="preserve"> Prihodi od prodaje proizvoda i robe te pruženih usluga i prihodi od donacija</t>
  </si>
  <si>
    <t>1 Opći prihodi i primici</t>
  </si>
  <si>
    <t>11 Opći prihodi i primici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</si>
  <si>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</si>
  <si>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</si>
  <si>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</si>
  <si>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</si>
  <si>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</si>
  <si>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</si>
  <si>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</si>
  <si>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</si>
  <si>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</si>
  <si>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</si>
  <si>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Stambeni objekti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</si>
  <si>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</si>
  <si>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</si>
  <si>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</si>
  <si>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</si>
  <si>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</si>
  <si>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</si>
  <si>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</si>
  <si>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</si>
  <si>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</si>
  <si>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</si>
  <si>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</si>
  <si>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</si>
  <si>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</si>
  <si>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</si>
  <si>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</si>
  <si>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</si>
  <si>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</si>
  <si>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</si>
  <si>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</si>
  <si>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</si>
  <si>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</si>
  <si>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</si>
  <si>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</si>
  <si>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</si>
  <si>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</si>
  <si>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>SAŽETAK RAČUNA PRIHODA I RASHODA</t>
  </si>
  <si>
    <t>Napomena:  Iznosi u stupcu "OSTVARENJE/IZVRŠENJE N-1." preračunavaju se iz kuna u eure prema fiksnom tečaju konverzije (1 EUR=7,53450 kuna) i po pravilima za preračunavanje i zaokruživanje.</t>
  </si>
  <si>
    <t>Napomena : Iznosi u stupcima "OSTVARENJE/IZVRŠENJE N-1." i "OSTVARENJE/IZVRŠENJE N." iskazuju se na dvije decimale.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</si>
  <si>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</si>
  <si>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</si>
  <si>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</si>
  <si>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 xml:space="preserve">GRADSKO SATIRIČKO KAZALIŠTE KEREMPUH									</t>
  </si>
  <si>
    <t>ŠIFRA</t>
  </si>
  <si>
    <t>NAZIV</t>
  </si>
  <si>
    <t>RAZDJEL 024</t>
  </si>
  <si>
    <t>GRADSKI URED ZA KULTURU I CIVILNO DRUŠTVO</t>
  </si>
  <si>
    <t>GLAVA/RKP 02402</t>
  </si>
  <si>
    <t>USTANOVE U KULTURI</t>
  </si>
  <si>
    <t>PRORAČUNSKI KORISNIK 0240226129</t>
  </si>
  <si>
    <t>GRADSKO SATIRIČKO KAZALIŠTE KEREMPUH</t>
  </si>
  <si>
    <t>PROGRAM A022124</t>
  </si>
  <si>
    <t>JAVNA UPRAVA I ADMINISTRACIJA</t>
  </si>
  <si>
    <t>Aktivnost A022124A212401</t>
  </si>
  <si>
    <t>REDOVNA DJELATNOST PRORAČUNSKIH KORISNIK</t>
  </si>
  <si>
    <t>Izvor 1.1.</t>
  </si>
  <si>
    <t>Opći prihodi i primici</t>
  </si>
  <si>
    <t>Skupina 31</t>
  </si>
  <si>
    <t>Skupina 32</t>
  </si>
  <si>
    <t>Skupina 34</t>
  </si>
  <si>
    <t>Financijski rashodi</t>
  </si>
  <si>
    <t>Izvor 3.1.</t>
  </si>
  <si>
    <t>Vlastiti prihodi</t>
  </si>
  <si>
    <t>Izvor 4.3.</t>
  </si>
  <si>
    <t>Ostali prihodi za posebne namjene</t>
  </si>
  <si>
    <t>Skupina 37</t>
  </si>
  <si>
    <t>Skupina 38</t>
  </si>
  <si>
    <t>Ostali rashodi</t>
  </si>
  <si>
    <t>Aktivnost A022124A212402</t>
  </si>
  <si>
    <t>PROGRAMSKA DJELATNOST JAVNIH USTANOVA</t>
  </si>
  <si>
    <t>Izvor 5.2.</t>
  </si>
  <si>
    <t>Pomoći iz drugih proračuna</t>
  </si>
  <si>
    <t>Izvor 6.1.</t>
  </si>
  <si>
    <t>Donacije</t>
  </si>
  <si>
    <t>Aktivnost A022124K212401</t>
  </si>
  <si>
    <t>ODRŽAVANJE I OPREMANJE USTANOVA U KULTURI</t>
  </si>
  <si>
    <t>Skupina 42</t>
  </si>
  <si>
    <t>Rashodi za nabavu proizvedene dugotrajne imovine</t>
  </si>
  <si>
    <t>Skupina 41</t>
  </si>
  <si>
    <t>Pomoći proračunskim korisnicima iz proračuna koji im nije nadležan</t>
  </si>
  <si>
    <t>Tekuće pomoći proračunskim korisnicima iz proračuna koji im nije nadležan</t>
  </si>
  <si>
    <t>Prihodi od imovine</t>
  </si>
  <si>
    <t>Prihodi od financijske imovine</t>
  </si>
  <si>
    <t>Kamate na oročena sredstva i depozite po viđenju</t>
  </si>
  <si>
    <t>Prihodi od upravnih i administrativnih pristojbi, pristojbi po posebnim propisima i naknada</t>
  </si>
  <si>
    <t>Prihodi po posebnim propisima</t>
  </si>
  <si>
    <t>Ostali nespomenuti prihodi</t>
  </si>
  <si>
    <t>Prihodi od pruženih usluga</t>
  </si>
  <si>
    <t>Donacije od pravnih i fizičkih osoba izvan općeg proračuna i povrat donacija po protestiranim jamst</t>
  </si>
  <si>
    <t>Tekuće donacije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</si>
  <si>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</si>
  <si>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</si>
  <si>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</si>
  <si>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</si>
  <si>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Ostali rashodi za zaposlene</t>
  </si>
  <si>
    <t>Doprinosi na plaće</t>
  </si>
  <si>
    <t>Doprinosi za obvezno zdravstveno osiguranje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</si>
  <si>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</si>
  <si>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</si>
  <si>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</si>
  <si>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</si>
  <si>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</si>
  <si>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</si>
  <si>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</si>
  <si>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</si>
  <si>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</si>
  <si>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</si>
  <si>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</si>
  <si>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</si>
  <si>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</si>
  <si>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</si>
  <si>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Ostale usluge</t>
  </si>
  <si>
    <t>Računalne usluge</t>
  </si>
  <si>
    <t>Intelektualne i osobne usluge</t>
  </si>
  <si>
    <t>Zdravstvene i veterinarske usluge</t>
  </si>
  <si>
    <t>Zakupnine i najamnine</t>
  </si>
  <si>
    <t>Komunalne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</si>
  <si>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</si>
  <si>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</si>
  <si>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</si>
  <si>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</si>
  <si>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</si>
  <si>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</si>
  <si>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</si>
  <si>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Ostali financijski rashodi</t>
  </si>
  <si>
    <t>Bankarske usluge i usluge platnog prometa</t>
  </si>
  <si>
    <t>Negativne tečajne razlike i razlike zbog primjene valutne klauzule</t>
  </si>
  <si>
    <t>Zatezne kamate</t>
  </si>
  <si>
    <t>Naknade građanima i kućanstvima na temelju osiguranja i druge naknade</t>
  </si>
  <si>
    <t>Ostale naknade građanima i kućanstvima iz proračuna</t>
  </si>
  <si>
    <t>Naknade građanima i kućanstvima u novcu</t>
  </si>
  <si>
    <t>Tekuće donacije u novcu</t>
  </si>
  <si>
    <t>Nematerijalna imovina</t>
  </si>
  <si>
    <t>Licence</t>
  </si>
  <si>
    <t>Ostala prava</t>
  </si>
  <si>
    <t>Ostala nematerijalna imovina</t>
  </si>
  <si>
    <t>Građevinski objekti</t>
  </si>
  <si>
    <t>Postrojenja i oprema</t>
  </si>
  <si>
    <t>Uredska oprema i namještaj</t>
  </si>
  <si>
    <t>Komunikacijska oprema</t>
  </si>
  <si>
    <t>Oprema za održavanje i zaštitu</t>
  </si>
  <si>
    <t>Instrumenti, uređaji i strojevi</t>
  </si>
  <si>
    <t>Sportska i glazbena oprema</t>
  </si>
  <si>
    <t>Uređaji, strojevi i oprema za ostale namjene</t>
  </si>
  <si>
    <t>Ostala nematerijalna proizvedena imovina</t>
  </si>
  <si>
    <t>Prihodi od pozitivnih tečajnih razlika i razlika zbog primjene valutne klauzule</t>
  </si>
  <si>
    <t>kazne, upravne mjere i ostali prihodi</t>
  </si>
  <si>
    <t>Ostali prihodi</t>
  </si>
  <si>
    <t>4 Prihodi za posebne namjene</t>
  </si>
  <si>
    <t>43 Ostali prihodi za posebne namjene</t>
  </si>
  <si>
    <t>5 Pomoći</t>
  </si>
  <si>
    <t>6 Donacije</t>
  </si>
  <si>
    <t>61 Donacije</t>
  </si>
  <si>
    <t>71 Prihodi od prodaje ili zamjene nefinancijske imovine</t>
  </si>
  <si>
    <t>7 Prihodi od prodaje ili zamjene nefinancijske imovine</t>
  </si>
  <si>
    <t>52 Pomoći iz drugih proračuna</t>
  </si>
  <si>
    <t>01 Rekreacija, kultura i religija</t>
  </si>
  <si>
    <t>011 Služba kulture</t>
  </si>
  <si>
    <t>Odjeljak 3114</t>
  </si>
  <si>
    <t>Odjeljak 3121</t>
  </si>
  <si>
    <t>Odjeljak 3132</t>
  </si>
  <si>
    <t>Plaće za posebne uvijete rada</t>
  </si>
  <si>
    <t>Odjeljak 3111</t>
  </si>
  <si>
    <t>Odjeljak 3212</t>
  </si>
  <si>
    <t>Odjeljak 3213</t>
  </si>
  <si>
    <t>Odjeljak 3214</t>
  </si>
  <si>
    <t>Odjeljak 3221</t>
  </si>
  <si>
    <t>Odjeljak 3222</t>
  </si>
  <si>
    <t>Odjeljak 3223</t>
  </si>
  <si>
    <t>Odjeljak 3224</t>
  </si>
  <si>
    <t>Odjeljak 3225</t>
  </si>
  <si>
    <t>Odjeljak 3227</t>
  </si>
  <si>
    <t>Odjeljak 3231</t>
  </si>
  <si>
    <t>Odjeljak 3232</t>
  </si>
  <si>
    <t>Odjeljak 3233</t>
  </si>
  <si>
    <t>Odjeljak 3234</t>
  </si>
  <si>
    <t>Odjeljak 3235</t>
  </si>
  <si>
    <t>Odjeljak 3236</t>
  </si>
  <si>
    <t>Odjeljak 3237</t>
  </si>
  <si>
    <t>Odjeljak 3238</t>
  </si>
  <si>
    <t>Odjeljak 3291</t>
  </si>
  <si>
    <t>Odjeljak 3292</t>
  </si>
  <si>
    <t>Odjeljak 3293</t>
  </si>
  <si>
    <t>Odjeljak 3294</t>
  </si>
  <si>
    <t>Odjeljak 3295</t>
  </si>
  <si>
    <t>Odjeljak 3299</t>
  </si>
  <si>
    <t>Odjeljak 3431</t>
  </si>
  <si>
    <t>Odjeljak 3239</t>
  </si>
  <si>
    <t>Odjeljak 3241</t>
  </si>
  <si>
    <t>Odjeljak 3211</t>
  </si>
  <si>
    <t>Odjeljak 3432</t>
  </si>
  <si>
    <t>Odjeljak 3811</t>
  </si>
  <si>
    <t>Odjeljak 4221</t>
  </si>
  <si>
    <t>Odjeljak 4223</t>
  </si>
  <si>
    <t>Odjeljak 4225</t>
  </si>
  <si>
    <t>Odjeljak 4226</t>
  </si>
  <si>
    <t>Odjeljak 4264</t>
  </si>
  <si>
    <t>Odjeljak 4227</t>
  </si>
  <si>
    <t>Odjeljak 4123</t>
  </si>
  <si>
    <t>Odjeljak 4124</t>
  </si>
  <si>
    <t>Odjeljak 4126</t>
  </si>
  <si>
    <t>Odjeljak 4222</t>
  </si>
  <si>
    <t>Prihodi od prodaje ili zamj. nef. imovine i nakn. os</t>
  </si>
  <si>
    <t>Odjeljak 4211</t>
  </si>
  <si>
    <t>Izvor 1.</t>
  </si>
  <si>
    <t>Izvor 3.</t>
  </si>
  <si>
    <t>Izvor 4.</t>
  </si>
  <si>
    <t>Izvor 7.</t>
  </si>
  <si>
    <t>Izvor 5.</t>
  </si>
  <si>
    <t>Izvor 6.</t>
  </si>
  <si>
    <t>Izvor 7.1.</t>
  </si>
  <si>
    <t>IZVRŠENJE 
06 2026.</t>
  </si>
  <si>
    <t>Plaće za posebne uvjete rada</t>
  </si>
  <si>
    <t>Rashodi za donacije, kazne, naknade šteta i kapitalne pomoći</t>
  </si>
  <si>
    <t>Odjeljak 3433</t>
  </si>
  <si>
    <t>Odjeljak 3721</t>
  </si>
  <si>
    <t>IZVRŠENJE 
 06 2025.</t>
  </si>
  <si>
    <t>IZVORNI PLAN 2026</t>
  </si>
  <si>
    <t>TEKUĆI PLAN 2026.*</t>
  </si>
  <si>
    <t>IZVORNI PLAN 2026.*</t>
  </si>
  <si>
    <t xml:space="preserve"> IZVRŠENJE 
2026. </t>
  </si>
  <si>
    <t>Vlastiti izvori</t>
  </si>
  <si>
    <t>Rezultat poslovanja</t>
  </si>
  <si>
    <t>Višak prihoda i primitaka</t>
  </si>
  <si>
    <t>Rezultat - višak/manjal</t>
  </si>
  <si>
    <t>-</t>
  </si>
  <si>
    <t>Rashodi za dodatna ulaganja na nefinancijskoj imovini</t>
  </si>
  <si>
    <t>Dodatna ulaganja na građevinskim objektima</t>
  </si>
  <si>
    <t>Odjeljak 4231</t>
  </si>
  <si>
    <t>Prijevozna sredstva u cestovnom prometu</t>
  </si>
  <si>
    <t>Usluge telefona, interneta, pošte i prijevoza</t>
  </si>
  <si>
    <t>Kazne, penali i naknade štete (šifre 3831 do 3835)</t>
  </si>
  <si>
    <t>Penali, ležarine i drugo</t>
  </si>
  <si>
    <t>Ostale kazne</t>
  </si>
  <si>
    <t>Odjeljak 3296</t>
  </si>
  <si>
    <t>Troškovi sudskih postupaka</t>
  </si>
  <si>
    <t>Odjeljak 3832</t>
  </si>
  <si>
    <t>'Ostale kazne</t>
  </si>
  <si>
    <t>Odjeljak 3835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</si>
</sst>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k_n_-;\-* #,##0.00\ _k_n_-;_-* &quot;-&quot;??\ _k_n_-;_-@_-"/>
    <numFmt numFmtId="165" formatCode="_-* #,##0.00\ [$€-41A]_-;\-* #,##0.00\ [$€-41A]_-;_-* &quot;-&quot;??\ [$€-41A]_-;_-@_-"/>
    <numFmt numFmtId="167" formatCode="_-* #,##0.00\ _€_-;\-* #,##0.00\ _€_-;_-* &quot;-&quot;??\ _€_-;_-@_-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i/>
      <sz val="10"/>
      <color indexed="8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43" fontId="16" fillId="0" borderId="0" applyFont="0" applyFill="0" applyBorder="0" applyAlignment="0" applyProtection="0"/>
    <xf numFmtId="0" fontId="16" fillId="0" borderId="0"/>
    <xf numFmtId="43" fontId="25" fillId="0" borderId="0" applyFont="0" applyFill="0" applyBorder="0" applyAlignment="0" applyProtection="0"/>
    <xf numFmtId="0" fontId="25" fillId="0" borderId="0"/>
    <xf numFmtId="0" fontId="30" fillId="0" borderId="0"/>
  </cellStyleXfs>
  <cellXfs count="149">
    <xf numFmtId="0" fontId="0" fillId="0" borderId="0" xfId="0"/>
    <xf numFmtId="0" fontId="3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8" fillId="2" borderId="3" xfId="0" quotePrefix="1" applyFont="1" applyFill="1" applyBorder="1" applyAlignment="1">
      <alignment horizontal="left" vertical="center"/>
    </xf>
    <xf numFmtId="3" fontId="5" fillId="3" borderId="3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 wrapText="1"/>
    </xf>
    <xf numFmtId="3" fontId="5" fillId="3" borderId="3" xfId="0" applyNumberFormat="1" applyFont="1" applyFill="1" applyBorder="1" applyAlignment="1">
      <alignment horizontal="right" wrapText="1"/>
    </xf>
    <xf numFmtId="0" fontId="8" fillId="3" borderId="1" xfId="0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6" fillId="2" borderId="3" xfId="0" quotePrefix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/>
    </xf>
    <xf numFmtId="0" fontId="5" fillId="3" borderId="3" xfId="0" quotePrefix="1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4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6" fillId="3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43" fontId="3" fillId="2" borderId="3" xfId="2" applyFont="1" applyFill="1" applyBorder="1" applyAlignment="1">
      <alignment horizontal="right"/>
    </xf>
    <xf numFmtId="43" fontId="0" fillId="0" borderId="3" xfId="2" applyFont="1" applyBorder="1"/>
    <xf numFmtId="0" fontId="17" fillId="0" borderId="0" xfId="3" applyFont="1" applyAlignment="1">
      <alignment horizontal="left" vertical="center"/>
    </xf>
    <xf numFmtId="0" fontId="18" fillId="0" borderId="0" xfId="3" applyFont="1" applyAlignment="1">
      <alignment horizontal="center" vertical="center" wrapText="1"/>
    </xf>
    <xf numFmtId="0" fontId="19" fillId="0" borderId="0" xfId="3" applyFont="1" applyAlignment="1">
      <alignment vertical="center" wrapText="1"/>
    </xf>
    <xf numFmtId="0" fontId="20" fillId="0" borderId="0" xfId="3" applyFont="1"/>
    <xf numFmtId="0" fontId="22" fillId="3" borderId="3" xfId="3" applyFont="1" applyFill="1" applyBorder="1" applyAlignment="1">
      <alignment horizontal="center" vertical="center" wrapText="1"/>
    </xf>
    <xf numFmtId="0" fontId="22" fillId="3" borderId="3" xfId="3" quotePrefix="1" applyFont="1" applyFill="1" applyBorder="1" applyAlignment="1">
      <alignment horizontal="center" vertical="center" wrapText="1"/>
    </xf>
    <xf numFmtId="0" fontId="23" fillId="3" borderId="3" xfId="3" quotePrefix="1" applyFont="1" applyFill="1" applyBorder="1" applyAlignment="1">
      <alignment horizontal="center" vertical="center" wrapText="1"/>
    </xf>
    <xf numFmtId="0" fontId="24" fillId="0" borderId="0" xfId="3" applyFont="1"/>
    <xf numFmtId="0" fontId="22" fillId="2" borderId="3" xfId="3" applyFont="1" applyFill="1" applyBorder="1" applyAlignment="1">
      <alignment horizontal="left" vertical="center" wrapText="1"/>
    </xf>
    <xf numFmtId="43" fontId="19" fillId="2" borderId="3" xfId="4" applyFont="1" applyFill="1" applyBorder="1" applyAlignment="1">
      <alignment horizontal="right"/>
    </xf>
    <xf numFmtId="0" fontId="22" fillId="2" borderId="3" xfId="3" applyFont="1" applyFill="1" applyBorder="1" applyAlignment="1">
      <alignment horizontal="left" vertical="center" wrapText="1" indent="1"/>
    </xf>
    <xf numFmtId="0" fontId="22" fillId="2" borderId="3" xfId="3" applyFont="1" applyFill="1" applyBorder="1" applyAlignment="1">
      <alignment horizontal="left" vertical="center" wrapText="1" indent="2"/>
    </xf>
    <xf numFmtId="43" fontId="19" fillId="2" borderId="3" xfId="4" applyFont="1" applyFill="1" applyBorder="1" applyAlignment="1">
      <alignment horizontal="left" indent="1"/>
    </xf>
    <xf numFmtId="0" fontId="20" fillId="0" borderId="0" xfId="3" applyFont="1" applyAlignment="1">
      <alignment horizontal="left" indent="1"/>
    </xf>
    <xf numFmtId="0" fontId="22" fillId="2" borderId="3" xfId="3" applyFont="1" applyFill="1" applyBorder="1" applyAlignment="1">
      <alignment horizontal="left" vertical="center" wrapText="1" indent="3"/>
    </xf>
    <xf numFmtId="164" fontId="20" fillId="0" borderId="0" xfId="3" applyNumberFormat="1" applyFont="1"/>
    <xf numFmtId="0" fontId="26" fillId="2" borderId="3" xfId="3" applyFont="1" applyFill="1" applyBorder="1" applyAlignment="1">
      <alignment horizontal="left" vertical="center" wrapText="1" indent="4"/>
    </xf>
    <xf numFmtId="0" fontId="26" fillId="2" borderId="3" xfId="3" applyFont="1" applyFill="1" applyBorder="1" applyAlignment="1">
      <alignment horizontal="left" vertical="center" wrapText="1"/>
    </xf>
    <xf numFmtId="43" fontId="22" fillId="2" borderId="3" xfId="4" applyFont="1" applyFill="1" applyBorder="1" applyAlignment="1">
      <alignment horizontal="right"/>
    </xf>
    <xf numFmtId="43" fontId="20" fillId="0" borderId="0" xfId="3" applyNumberFormat="1" applyFont="1"/>
    <xf numFmtId="0" fontId="19" fillId="2" borderId="3" xfId="5" applyFont="1" applyFill="1" applyBorder="1" applyAlignment="1">
      <alignment horizontal="left" vertical="center" wrapText="1"/>
    </xf>
    <xf numFmtId="43" fontId="19" fillId="2" borderId="3" xfId="4" applyFont="1" applyFill="1" applyBorder="1" applyAlignment="1">
      <alignment horizontal="right" wrapText="1"/>
    </xf>
    <xf numFmtId="0" fontId="19" fillId="2" borderId="3" xfId="5" applyFont="1" applyFill="1" applyBorder="1" applyAlignment="1">
      <alignment horizontal="left" vertical="center" wrapText="1" indent="7"/>
    </xf>
    <xf numFmtId="0" fontId="5" fillId="3" borderId="3" xfId="0" applyFont="1" applyFill="1" applyBorder="1" applyAlignment="1">
      <alignment horizontal="right" wrapText="1"/>
    </xf>
    <xf numFmtId="43" fontId="6" fillId="0" borderId="3" xfId="2" applyFont="1" applyBorder="1" applyAlignment="1">
      <alignment vertical="center"/>
    </xf>
    <xf numFmtId="43" fontId="5" fillId="0" borderId="3" xfId="2" applyFont="1" applyBorder="1" applyAlignment="1">
      <alignment horizontal="right"/>
    </xf>
    <xf numFmtId="43" fontId="6" fillId="3" borderId="3" xfId="2" applyFont="1" applyFill="1" applyBorder="1" applyAlignment="1">
      <alignment vertical="center"/>
    </xf>
    <xf numFmtId="43" fontId="6" fillId="3" borderId="3" xfId="2" applyFont="1" applyFill="1" applyBorder="1" applyAlignment="1">
      <alignment vertical="center" wrapText="1"/>
    </xf>
    <xf numFmtId="43" fontId="5" fillId="3" borderId="3" xfId="0" quotePrefix="1" applyNumberFormat="1" applyFont="1" applyFill="1" applyBorder="1" applyAlignment="1">
      <alignment horizontal="left" wrapText="1"/>
    </xf>
    <xf numFmtId="4" fontId="5" fillId="0" borderId="3" xfId="0" applyNumberFormat="1" applyFont="1" applyBorder="1" applyAlignment="1">
      <alignment horizontal="right"/>
    </xf>
    <xf numFmtId="0" fontId="6" fillId="2" borderId="0" xfId="0" applyFont="1" applyFill="1" applyAlignment="1">
      <alignment horizontal="left" vertical="center" wrapText="1"/>
    </xf>
    <xf numFmtId="0" fontId="6" fillId="2" borderId="0" xfId="0" quotePrefix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 wrapText="1"/>
    </xf>
    <xf numFmtId="165" fontId="3" fillId="2" borderId="3" xfId="0" applyNumberFormat="1" applyFont="1" applyFill="1" applyBorder="1" applyAlignment="1">
      <alignment horizontal="right"/>
    </xf>
    <xf numFmtId="165" fontId="27" fillId="0" borderId="3" xfId="0" applyNumberFormat="1" applyFont="1" applyBorder="1"/>
    <xf numFmtId="165" fontId="3" fillId="2" borderId="3" xfId="0" applyNumberFormat="1" applyFont="1" applyFill="1" applyBorder="1" applyAlignment="1">
      <alignment horizontal="right" wrapText="1"/>
    </xf>
    <xf numFmtId="165" fontId="5" fillId="2" borderId="3" xfId="0" applyNumberFormat="1" applyFont="1" applyFill="1" applyBorder="1"/>
    <xf numFmtId="165" fontId="28" fillId="2" borderId="3" xfId="0" applyNumberFormat="1" applyFont="1" applyFill="1" applyBorder="1" applyAlignment="1">
      <alignment vertical="center" wrapText="1"/>
    </xf>
    <xf numFmtId="1" fontId="27" fillId="0" borderId="3" xfId="0" applyNumberFormat="1" applyFont="1" applyBorder="1"/>
    <xf numFmtId="3" fontId="27" fillId="0" borderId="3" xfId="0" applyNumberFormat="1" applyFont="1" applyBorder="1"/>
    <xf numFmtId="0" fontId="1" fillId="0" borderId="0" xfId="0" applyFont="1"/>
    <xf numFmtId="43" fontId="15" fillId="2" borderId="3" xfId="2" applyFont="1" applyFill="1" applyBorder="1" applyAlignment="1">
      <alignment vertical="center" wrapText="1"/>
    </xf>
    <xf numFmtId="43" fontId="5" fillId="2" borderId="3" xfId="2" applyFont="1" applyFill="1" applyBorder="1" applyAlignment="1">
      <alignment horizontal="right"/>
    </xf>
    <xf numFmtId="43" fontId="1" fillId="0" borderId="3" xfId="2" applyFont="1" applyBorder="1"/>
    <xf numFmtId="43" fontId="5" fillId="2" borderId="3" xfId="2" applyFont="1" applyFill="1" applyBorder="1" applyAlignment="1">
      <alignment horizontal="right" wrapText="1"/>
    </xf>
    <xf numFmtId="43" fontId="3" fillId="2" borderId="3" xfId="2" applyFont="1" applyFill="1" applyBorder="1" applyAlignment="1">
      <alignment horizontal="right" wrapText="1"/>
    </xf>
    <xf numFmtId="1" fontId="0" fillId="0" borderId="3" xfId="0" applyNumberFormat="1" applyBorder="1"/>
    <xf numFmtId="43" fontId="27" fillId="0" borderId="3" xfId="2" applyFont="1" applyBorder="1"/>
    <xf numFmtId="0" fontId="19" fillId="2" borderId="3" xfId="5" applyFont="1" applyFill="1" applyBorder="1" applyAlignment="1">
      <alignment horizontal="left" vertical="center" wrapText="1" indent="9"/>
    </xf>
    <xf numFmtId="0" fontId="26" fillId="2" borderId="3" xfId="3" applyFont="1" applyFill="1" applyBorder="1" applyAlignment="1">
      <alignment horizontal="left" vertical="center" wrapText="1" indent="5"/>
    </xf>
    <xf numFmtId="0" fontId="26" fillId="2" borderId="3" xfId="3" applyFont="1" applyFill="1" applyBorder="1" applyAlignment="1">
      <alignment horizontal="left" vertical="center" wrapText="1" indent="1"/>
    </xf>
    <xf numFmtId="0" fontId="26" fillId="2" borderId="3" xfId="5" applyFont="1" applyFill="1" applyBorder="1" applyAlignment="1">
      <alignment horizontal="left" vertical="center" wrapText="1" indent="1"/>
    </xf>
    <xf numFmtId="0" fontId="26" fillId="2" borderId="3" xfId="5" applyFont="1" applyFill="1" applyBorder="1" applyAlignment="1">
      <alignment horizontal="left" vertical="center" wrapText="1"/>
    </xf>
    <xf numFmtId="0" fontId="26" fillId="2" borderId="3" xfId="3" applyFont="1" applyFill="1" applyBorder="1" applyAlignment="1">
      <alignment horizontal="left" vertical="center" wrapText="1" indent="3"/>
    </xf>
    <xf numFmtId="0" fontId="26" fillId="2" borderId="3" xfId="3" applyFont="1" applyFill="1" applyBorder="1" applyAlignment="1">
      <alignment horizontal="left" vertical="center" wrapText="1" indent="2"/>
    </xf>
    <xf numFmtId="43" fontId="5" fillId="3" borderId="3" xfId="2" applyFont="1" applyFill="1" applyBorder="1" applyAlignment="1">
      <alignment horizontal="center" wrapText="1"/>
    </xf>
    <xf numFmtId="164" fontId="0" fillId="0" borderId="0" xfId="0" applyNumberFormat="1"/>
    <xf numFmtId="43" fontId="31" fillId="0" borderId="3" xfId="2" applyFont="1" applyBorder="1" applyAlignment="1">
      <alignment vertical="center"/>
    </xf>
    <xf numFmtId="43" fontId="31" fillId="0" borderId="3" xfId="2" applyFont="1" applyBorder="1" applyAlignment="1">
      <alignment vertical="center" wrapText="1"/>
    </xf>
    <xf numFmtId="165" fontId="0" fillId="0" borderId="0" xfId="0" applyNumberFormat="1"/>
    <xf numFmtId="1" fontId="27" fillId="0" borderId="3" xfId="2" applyNumberFormat="1" applyFont="1" applyBorder="1"/>
    <xf numFmtId="43" fontId="32" fillId="0" borderId="3" xfId="2" applyFont="1" applyBorder="1"/>
    <xf numFmtId="167" fontId="1" fillId="0" borderId="0" xfId="0" applyNumberFormat="1" applyFont="1"/>
    <xf numFmtId="167" fontId="0" fillId="0" borderId="0" xfId="0" applyNumberFormat="1"/>
    <xf numFmtId="0" fontId="4" fillId="2" borderId="0" xfId="0" applyFont="1" applyFill="1" applyAlignment="1">
      <alignment horizontal="center" vertical="center" wrapText="1"/>
    </xf>
    <xf numFmtId="0" fontId="5" fillId="3" borderId="1" xfId="0" quotePrefix="1" applyFont="1" applyFill="1" applyBorder="1" applyAlignment="1">
      <alignment horizontal="left" wrapText="1"/>
    </xf>
    <xf numFmtId="0" fontId="5" fillId="3" borderId="2" xfId="0" quotePrefix="1" applyFont="1" applyFill="1" applyBorder="1" applyAlignment="1">
      <alignment horizontal="left" wrapText="1"/>
    </xf>
    <xf numFmtId="0" fontId="5" fillId="3" borderId="4" xfId="0" quotePrefix="1" applyFont="1" applyFill="1" applyBorder="1" applyAlignment="1">
      <alignment horizontal="left" wrapText="1"/>
    </xf>
    <xf numFmtId="0" fontId="8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quotePrefix="1" applyFont="1" applyBorder="1" applyAlignment="1">
      <alignment horizontal="left" vertical="center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8" fillId="3" borderId="1" xfId="0" quotePrefix="1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21" fillId="0" borderId="0" xfId="3" applyFont="1" applyAlignment="1">
      <alignment wrapText="1"/>
    </xf>
  </cellXfs>
  <cellStyles count="7">
    <cellStyle name="Comma" xfId="2" builtinId="3"/>
    <cellStyle name="Comma 2" xfId="4" xr:uid="{9FED007C-CCB3-407B-B03E-530C6CC81759}"/>
    <cellStyle name="Normal" xfId="0" builtinId="0"/>
    <cellStyle name="Normal 2" xfId="5" xr:uid="{BD4E993B-D5B6-470F-A21D-7A973D67A52C}"/>
    <cellStyle name="Normal 3" xfId="6" xr:uid="{BCE6CD9D-216D-4009-BE30-90CE7921131C}"/>
    <cellStyle name="Normalno 2 2" xfId="3" xr:uid="{D90A6A18-119C-4D9D-9C24-0C36DA50A3FC}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35"/>
  <sheetViews>
    <sheetView topLeftCell="A2" zoomScaleNormal="100" workbookViewId="0">
      <selection activeCell="I15" sqref="I15"/>
    </sheetView>
  </sheetViews>
  <sheetFormatPr defaultRowHeight="15" x14ac:dyDescent="0.25"/>
  <cols>
    <col min="5" max="9" width="25.28515625" customWidth="1"/>
    <col min="10" max="11" width="15.7109375" customWidth="1"/>
    <col min="12" max="12" width="25.28515625" customWidth="1"/>
  </cols>
  <sheetData>
    <row r="1" spans="1:12" ht="42" customHeight="1" x14ac:dyDescent="0.25">
      <c r="A1" s="115" t="s">
        <v>61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24"/>
    </row>
    <row r="2" spans="1:12" ht="18" customHeight="1" x14ac:dyDescent="0.2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3"/>
    </row>
    <row r="3" spans="1:12" ht="15.75" customHeight="1" x14ac:dyDescent="0.25">
      <c r="A3" s="115" t="s">
        <v>12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23"/>
    </row>
    <row r="4" spans="1:12" ht="18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4"/>
    </row>
    <row r="5" spans="1:12" ht="18" customHeight="1" x14ac:dyDescent="0.25">
      <c r="A5" s="115" t="s">
        <v>49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22"/>
    </row>
    <row r="6" spans="1:12" ht="18" customHeight="1" x14ac:dyDescent="0.25">
      <c r="A6" s="115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22"/>
    </row>
    <row r="7" spans="1:12" ht="18" customHeight="1" x14ac:dyDescent="0.25">
      <c r="A7" s="139" t="s">
        <v>55</v>
      </c>
      <c r="B7" s="139"/>
      <c r="C7" s="139"/>
      <c r="D7" s="139"/>
      <c r="E7" s="139"/>
      <c r="F7" s="43"/>
      <c r="G7" s="44"/>
      <c r="H7" s="44"/>
      <c r="I7" s="44"/>
      <c r="J7" s="45"/>
      <c r="K7" s="45"/>
    </row>
    <row r="8" spans="1:12" ht="25.5" x14ac:dyDescent="0.25">
      <c r="A8" s="122" t="s">
        <v>8</v>
      </c>
      <c r="B8" s="122"/>
      <c r="C8" s="122"/>
      <c r="D8" s="122"/>
      <c r="E8" s="122"/>
      <c r="F8" s="26" t="s">
        <v>235</v>
      </c>
      <c r="G8" s="26" t="s">
        <v>236</v>
      </c>
      <c r="H8" s="26" t="s">
        <v>237</v>
      </c>
      <c r="I8" s="26" t="s">
        <v>230</v>
      </c>
      <c r="J8" s="26" t="s">
        <v>21</v>
      </c>
      <c r="K8" s="26" t="s">
        <v>47</v>
      </c>
    </row>
    <row r="9" spans="1:12" x14ac:dyDescent="0.25">
      <c r="A9" s="135">
        <v>1</v>
      </c>
      <c r="B9" s="135"/>
      <c r="C9" s="135"/>
      <c r="D9" s="135"/>
      <c r="E9" s="136"/>
      <c r="F9" s="31">
        <v>2</v>
      </c>
      <c r="G9" s="30">
        <v>3</v>
      </c>
      <c r="H9" s="30">
        <v>4</v>
      </c>
      <c r="I9" s="30">
        <v>5</v>
      </c>
      <c r="J9" s="30" t="s">
        <v>34</v>
      </c>
      <c r="K9" s="30" t="s">
        <v>35</v>
      </c>
    </row>
    <row r="10" spans="1:12" x14ac:dyDescent="0.25">
      <c r="A10" s="120" t="s">
        <v>23</v>
      </c>
      <c r="B10" s="121"/>
      <c r="C10" s="121"/>
      <c r="D10" s="121"/>
      <c r="E10" s="133"/>
      <c r="F10" s="108">
        <v>2003616.35</v>
      </c>
      <c r="G10" s="75">
        <v>4207700</v>
      </c>
      <c r="H10" s="75">
        <v>4762900</v>
      </c>
      <c r="I10" s="75">
        <v>2465291.0299999998</v>
      </c>
      <c r="J10" s="15">
        <f t="shared" ref="J10:J16" si="0">I10/F10*100</f>
        <v>123.04206990524906</v>
      </c>
      <c r="K10" s="15">
        <f>I10/H10*100</f>
        <v>51.760293728610719</v>
      </c>
    </row>
    <row r="11" spans="1:12" x14ac:dyDescent="0.25">
      <c r="A11" s="134" t="s">
        <v>22</v>
      </c>
      <c r="B11" s="133"/>
      <c r="C11" s="133"/>
      <c r="D11" s="133"/>
      <c r="E11" s="133"/>
      <c r="F11" s="74">
        <v>0</v>
      </c>
      <c r="G11" s="75">
        <v>0</v>
      </c>
      <c r="H11" s="75">
        <v>0</v>
      </c>
      <c r="I11" s="75">
        <v>0</v>
      </c>
      <c r="J11" s="15" t="e">
        <f t="shared" si="0"/>
        <v>#DIV/0!</v>
      </c>
      <c r="K11" s="75">
        <v>0</v>
      </c>
    </row>
    <row r="12" spans="1:12" x14ac:dyDescent="0.25">
      <c r="A12" s="130" t="s">
        <v>0</v>
      </c>
      <c r="B12" s="131"/>
      <c r="C12" s="131"/>
      <c r="D12" s="131"/>
      <c r="E12" s="132"/>
      <c r="F12" s="76">
        <v>2003616.35</v>
      </c>
      <c r="G12" s="76">
        <f>G10+G11</f>
        <v>4207700</v>
      </c>
      <c r="H12" s="76">
        <f>H10+H11</f>
        <v>4762900</v>
      </c>
      <c r="I12" s="76">
        <f>I10+I11</f>
        <v>2465291.0299999998</v>
      </c>
      <c r="J12" s="14">
        <f t="shared" si="0"/>
        <v>123.04206990524906</v>
      </c>
      <c r="K12" s="14">
        <f>I12/H12*100</f>
        <v>51.760293728610719</v>
      </c>
    </row>
    <row r="13" spans="1:12" x14ac:dyDescent="0.25">
      <c r="A13" s="138" t="s">
        <v>24</v>
      </c>
      <c r="B13" s="121"/>
      <c r="C13" s="121"/>
      <c r="D13" s="121"/>
      <c r="E13" s="121"/>
      <c r="F13" s="109">
        <v>2059462.76</v>
      </c>
      <c r="G13" s="75">
        <v>4100700</v>
      </c>
      <c r="H13" s="75">
        <v>4609600</v>
      </c>
      <c r="I13" s="75">
        <f>2347420.24+15</f>
        <v>2347435.2400000002</v>
      </c>
      <c r="J13" s="16">
        <f t="shared" si="0"/>
        <v>113.9828932862083</v>
      </c>
      <c r="K13" s="16">
        <f>I13/H13*100</f>
        <v>50.924922769871571</v>
      </c>
    </row>
    <row r="14" spans="1:12" x14ac:dyDescent="0.25">
      <c r="A14" s="134" t="s">
        <v>25</v>
      </c>
      <c r="B14" s="133"/>
      <c r="C14" s="133"/>
      <c r="D14" s="133"/>
      <c r="E14" s="133"/>
      <c r="F14" s="108">
        <v>39675.65</v>
      </c>
      <c r="G14" s="75">
        <v>257000</v>
      </c>
      <c r="H14" s="75">
        <v>303300</v>
      </c>
      <c r="I14" s="75">
        <v>28471.16</v>
      </c>
      <c r="J14" s="16">
        <f t="shared" si="0"/>
        <v>71.759782133373989</v>
      </c>
      <c r="K14" s="16">
        <f>I14/H14*100</f>
        <v>9.387128255852291</v>
      </c>
    </row>
    <row r="15" spans="1:12" x14ac:dyDescent="0.25">
      <c r="A15" s="18" t="s">
        <v>1</v>
      </c>
      <c r="B15" s="42"/>
      <c r="C15" s="42"/>
      <c r="D15" s="42"/>
      <c r="E15" s="42"/>
      <c r="F15" s="76">
        <v>2099138.41</v>
      </c>
      <c r="G15" s="76">
        <f>G13+G14</f>
        <v>4357700</v>
      </c>
      <c r="H15" s="76">
        <f>H13+H14</f>
        <v>4912900</v>
      </c>
      <c r="I15" s="76">
        <f>I13+I14</f>
        <v>2375906.4000000004</v>
      </c>
      <c r="J15" s="14">
        <f t="shared" si="0"/>
        <v>113.18483758295864</v>
      </c>
      <c r="K15" s="14">
        <f>I15/H15*100</f>
        <v>48.360569113965283</v>
      </c>
    </row>
    <row r="16" spans="1:12" x14ac:dyDescent="0.25">
      <c r="A16" s="137" t="s">
        <v>2</v>
      </c>
      <c r="B16" s="131"/>
      <c r="C16" s="131"/>
      <c r="D16" s="131"/>
      <c r="E16" s="131"/>
      <c r="F16" s="77">
        <v>-95522.060000000056</v>
      </c>
      <c r="G16" s="77">
        <f>G12-G15</f>
        <v>-150000</v>
      </c>
      <c r="H16" s="77">
        <f>H12-H15</f>
        <v>-150000</v>
      </c>
      <c r="I16" s="77">
        <f>I12-I15</f>
        <v>89384.629999999423</v>
      </c>
      <c r="J16" s="17">
        <f t="shared" si="0"/>
        <v>-93.574855902395086</v>
      </c>
      <c r="K16" s="17">
        <f>I16/H16*100</f>
        <v>-59.589753333332951</v>
      </c>
    </row>
    <row r="17" spans="1:48" ht="18" x14ac:dyDescent="0.25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"/>
    </row>
    <row r="18" spans="1:48" ht="18" customHeight="1" x14ac:dyDescent="0.25">
      <c r="A18" s="119" t="s">
        <v>53</v>
      </c>
      <c r="B18" s="119"/>
      <c r="C18" s="119"/>
      <c r="D18" s="119"/>
      <c r="E18" s="119"/>
      <c r="F18" s="43"/>
      <c r="G18" s="44"/>
      <c r="H18" s="44"/>
      <c r="I18" s="44"/>
      <c r="J18" s="45"/>
      <c r="K18" s="45"/>
      <c r="L18" s="1"/>
    </row>
    <row r="19" spans="1:48" ht="25.5" x14ac:dyDescent="0.25">
      <c r="A19" s="122" t="s">
        <v>8</v>
      </c>
      <c r="B19" s="122"/>
      <c r="C19" s="122"/>
      <c r="D19" s="122"/>
      <c r="E19" s="122"/>
      <c r="F19" s="26" t="s">
        <v>235</v>
      </c>
      <c r="G19" s="2" t="s">
        <v>236</v>
      </c>
      <c r="H19" s="2" t="s">
        <v>237</v>
      </c>
      <c r="I19" s="2" t="s">
        <v>230</v>
      </c>
      <c r="J19" s="2" t="s">
        <v>21</v>
      </c>
      <c r="K19" s="2" t="s">
        <v>47</v>
      </c>
    </row>
    <row r="20" spans="1:48" x14ac:dyDescent="0.25">
      <c r="A20" s="123">
        <v>1</v>
      </c>
      <c r="B20" s="124"/>
      <c r="C20" s="124"/>
      <c r="D20" s="124"/>
      <c r="E20" s="124"/>
      <c r="F20" s="32">
        <v>2</v>
      </c>
      <c r="G20" s="30">
        <v>3</v>
      </c>
      <c r="H20" s="30">
        <v>4</v>
      </c>
      <c r="I20" s="30">
        <v>5</v>
      </c>
      <c r="J20" s="30" t="s">
        <v>34</v>
      </c>
      <c r="K20" s="30" t="s">
        <v>35</v>
      </c>
    </row>
    <row r="21" spans="1:48" ht="15.75" customHeight="1" x14ac:dyDescent="0.25">
      <c r="A21" s="120" t="s">
        <v>26</v>
      </c>
      <c r="B21" s="125"/>
      <c r="C21" s="125"/>
      <c r="D21" s="125"/>
      <c r="E21" s="125"/>
      <c r="F21" s="27">
        <v>0</v>
      </c>
      <c r="G21" s="27">
        <v>0</v>
      </c>
      <c r="H21" s="27">
        <v>0</v>
      </c>
      <c r="I21" s="27">
        <v>0</v>
      </c>
      <c r="J21" s="75">
        <v>0</v>
      </c>
      <c r="K21" s="75">
        <v>0</v>
      </c>
    </row>
    <row r="22" spans="1:48" x14ac:dyDescent="0.25">
      <c r="A22" s="120" t="s">
        <v>27</v>
      </c>
      <c r="B22" s="121"/>
      <c r="C22" s="121"/>
      <c r="D22" s="121"/>
      <c r="E22" s="121"/>
      <c r="F22" s="27">
        <v>0</v>
      </c>
      <c r="G22" s="27">
        <v>0</v>
      </c>
      <c r="H22" s="27">
        <v>0</v>
      </c>
      <c r="I22" s="27">
        <v>0</v>
      </c>
      <c r="J22" s="75">
        <v>0</v>
      </c>
      <c r="K22" s="75">
        <v>0</v>
      </c>
    </row>
    <row r="23" spans="1:48" ht="15" customHeight="1" x14ac:dyDescent="0.25">
      <c r="A23" s="116" t="s">
        <v>48</v>
      </c>
      <c r="B23" s="117"/>
      <c r="C23" s="117"/>
      <c r="D23" s="117"/>
      <c r="E23" s="118"/>
      <c r="F23" s="33">
        <f>F21-F22</f>
        <v>0</v>
      </c>
      <c r="G23" s="33">
        <f>G21-G22</f>
        <v>0</v>
      </c>
      <c r="H23" s="33">
        <f>H21-H22</f>
        <v>0</v>
      </c>
      <c r="I23" s="33">
        <f>I21-I22</f>
        <v>0</v>
      </c>
      <c r="J23" s="106">
        <v>0</v>
      </c>
      <c r="K23" s="106">
        <v>0</v>
      </c>
    </row>
    <row r="24" spans="1:48" s="35" customFormat="1" ht="15" customHeight="1" x14ac:dyDescent="0.25">
      <c r="A24" s="120" t="s">
        <v>15</v>
      </c>
      <c r="B24" s="121"/>
      <c r="C24" s="121"/>
      <c r="D24" s="121"/>
      <c r="E24" s="121"/>
      <c r="F24" s="25"/>
      <c r="G24" s="15">
        <v>150000</v>
      </c>
      <c r="H24" s="15">
        <v>150000</v>
      </c>
      <c r="I24" s="15"/>
      <c r="J24" s="75">
        <v>0</v>
      </c>
      <c r="K24" s="15">
        <f>I24/H24*100</f>
        <v>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 s="35" customFormat="1" ht="15" customHeight="1" x14ac:dyDescent="0.25">
      <c r="A25" s="120" t="s">
        <v>52</v>
      </c>
      <c r="B25" s="121"/>
      <c r="C25" s="121"/>
      <c r="D25" s="121"/>
      <c r="E25" s="121"/>
      <c r="F25" s="25"/>
      <c r="G25" s="15"/>
      <c r="H25" s="15"/>
      <c r="I25" s="79"/>
      <c r="J25" s="15" t="e">
        <f>I25/F25*100</f>
        <v>#DIV/0!</v>
      </c>
      <c r="K25" s="75">
        <v>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 s="41" customFormat="1" x14ac:dyDescent="0.25">
      <c r="A26" s="116" t="s">
        <v>54</v>
      </c>
      <c r="B26" s="117"/>
      <c r="C26" s="117"/>
      <c r="D26" s="117"/>
      <c r="E26" s="118"/>
      <c r="F26" s="78">
        <v>-95522.06</v>
      </c>
      <c r="G26" s="78">
        <v>150000</v>
      </c>
      <c r="H26" s="78">
        <v>150000</v>
      </c>
      <c r="I26" s="78">
        <f>I16</f>
        <v>89384.629999999423</v>
      </c>
      <c r="J26" s="73">
        <f>I26/F26*100</f>
        <v>-93.574855902395143</v>
      </c>
      <c r="K26" s="73">
        <f>I26/H26*100</f>
        <v>59.589753333332951</v>
      </c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</row>
    <row r="28" spans="1:48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48" x14ac:dyDescent="0.25">
      <c r="A29" s="128" t="s">
        <v>56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</row>
    <row r="30" spans="1:48" ht="15" customHeight="1" x14ac:dyDescent="0.25">
      <c r="A30" s="128" t="s">
        <v>57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</row>
    <row r="31" spans="1:48" ht="15" customHeight="1" x14ac:dyDescent="0.25">
      <c r="A31" s="128" t="s">
        <v>58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</row>
    <row r="32" spans="1:48" ht="15" customHeight="1" x14ac:dyDescent="0.25">
      <c r="A32" s="128" t="s">
        <v>59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</row>
    <row r="33" spans="1:11" ht="36.75" customHeight="1" x14ac:dyDescent="0.25">
      <c r="A33" s="128"/>
      <c r="B33" s="128"/>
      <c r="C33" s="128"/>
      <c r="D33" s="128"/>
      <c r="E33" s="128"/>
      <c r="F33" s="128"/>
      <c r="G33" s="128"/>
      <c r="H33" s="128"/>
      <c r="I33" s="128"/>
      <c r="J33" s="128"/>
      <c r="K33" s="128"/>
    </row>
    <row r="34" spans="1:11" ht="15" customHeight="1" x14ac:dyDescent="0.25">
      <c r="A34" s="129" t="s">
        <v>60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</row>
    <row r="35" spans="1:11" x14ac:dyDescent="0.25">
      <c r="A35" s="129"/>
      <c r="B35" s="129"/>
      <c r="C35" s="129"/>
      <c r="D35" s="129"/>
      <c r="E35" s="129"/>
      <c r="F35" s="129"/>
      <c r="G35" s="129"/>
      <c r="H35" s="129"/>
      <c r="I35" s="129"/>
      <c r="J35" s="129"/>
      <c r="K35" s="129"/>
    </row>
  </sheetData>
  <mergeCells count="30">
    <mergeCell ref="A1:K1"/>
    <mergeCell ref="A32:K33"/>
    <mergeCell ref="A34:K35"/>
    <mergeCell ref="A12:E12"/>
    <mergeCell ref="A22:E22"/>
    <mergeCell ref="A10:E10"/>
    <mergeCell ref="A11:E11"/>
    <mergeCell ref="A8:E8"/>
    <mergeCell ref="A9:E9"/>
    <mergeCell ref="A14:E14"/>
    <mergeCell ref="A16:E16"/>
    <mergeCell ref="A13:E13"/>
    <mergeCell ref="A29:K29"/>
    <mergeCell ref="A30:K30"/>
    <mergeCell ref="A7:E7"/>
    <mergeCell ref="A31:K31"/>
    <mergeCell ref="A2:K2"/>
    <mergeCell ref="A4:K4"/>
    <mergeCell ref="A6:K6"/>
    <mergeCell ref="A17:K17"/>
    <mergeCell ref="A5:K5"/>
    <mergeCell ref="A3:K3"/>
    <mergeCell ref="A26:E26"/>
    <mergeCell ref="A23:E23"/>
    <mergeCell ref="A18:E18"/>
    <mergeCell ref="A24:E24"/>
    <mergeCell ref="A25:E25"/>
    <mergeCell ref="A19:E19"/>
    <mergeCell ref="A20:E20"/>
    <mergeCell ref="A21:E21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24"/>
  <sheetViews>
    <sheetView topLeftCell="A79" zoomScale="90" zoomScaleNormal="90" workbookViewId="0">
      <selection activeCell="I42" sqref="I4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11.42578125" customWidth="1"/>
    <col min="4" max="4" width="8.42578125" customWidth="1"/>
    <col min="5" max="5" width="44.7109375" customWidth="1"/>
    <col min="6" max="9" width="25.28515625" customWidth="1"/>
    <col min="10" max="11" width="15.7109375" customWidth="1"/>
    <col min="13" max="13" width="13.85546875" bestFit="1" customWidth="1"/>
    <col min="15" max="15" width="13.85546875" bestFit="1" customWidth="1"/>
  </cols>
  <sheetData>
    <row r="1" spans="1:11" ht="18" x14ac:dyDescent="0.25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1" ht="15.75" customHeight="1" x14ac:dyDescent="0.25">
      <c r="A2" s="115" t="s">
        <v>12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1" ht="18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1" ht="15.75" customHeight="1" x14ac:dyDescent="0.25">
      <c r="A4" s="115" t="s">
        <v>51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</row>
    <row r="5" spans="1:11" ht="18" x14ac:dyDescent="0.25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</row>
    <row r="6" spans="1:11" ht="15.75" customHeight="1" x14ac:dyDescent="0.25">
      <c r="A6" s="115" t="s">
        <v>36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</row>
    <row r="7" spans="1:11" ht="18" x14ac:dyDescent="0.25">
      <c r="A7" s="146"/>
      <c r="B7" s="146"/>
      <c r="C7" s="146"/>
      <c r="D7" s="146"/>
      <c r="E7" s="146"/>
      <c r="F7" s="146"/>
      <c r="G7" s="146"/>
      <c r="H7" s="146"/>
      <c r="I7" s="146"/>
      <c r="J7" s="146"/>
      <c r="K7" s="146"/>
    </row>
    <row r="8" spans="1:11" ht="45" customHeight="1" x14ac:dyDescent="0.25">
      <c r="A8" s="143" t="s">
        <v>8</v>
      </c>
      <c r="B8" s="144"/>
      <c r="C8" s="144"/>
      <c r="D8" s="144"/>
      <c r="E8" s="145"/>
      <c r="F8" s="34" t="s">
        <v>235</v>
      </c>
      <c r="G8" s="34" t="s">
        <v>236</v>
      </c>
      <c r="H8" s="34" t="s">
        <v>237</v>
      </c>
      <c r="I8" s="34" t="s">
        <v>230</v>
      </c>
      <c r="J8" s="34" t="s">
        <v>21</v>
      </c>
      <c r="K8" s="34" t="s">
        <v>47</v>
      </c>
    </row>
    <row r="9" spans="1:11" x14ac:dyDescent="0.25">
      <c r="A9" s="140">
        <v>1</v>
      </c>
      <c r="B9" s="141"/>
      <c r="C9" s="141"/>
      <c r="D9" s="141"/>
      <c r="E9" s="142"/>
      <c r="F9" s="36">
        <v>2</v>
      </c>
      <c r="G9" s="36">
        <v>3</v>
      </c>
      <c r="H9" s="36">
        <v>4</v>
      </c>
      <c r="I9" s="36">
        <v>5</v>
      </c>
      <c r="J9" s="36" t="s">
        <v>34</v>
      </c>
      <c r="K9" s="36" t="s">
        <v>35</v>
      </c>
    </row>
    <row r="10" spans="1:11" x14ac:dyDescent="0.25">
      <c r="A10" s="5"/>
      <c r="B10" s="5"/>
      <c r="C10" s="5"/>
      <c r="D10" s="5"/>
      <c r="E10" s="5" t="s">
        <v>46</v>
      </c>
      <c r="F10" s="84">
        <v>2003616.35</v>
      </c>
      <c r="G10" s="84">
        <v>4357700</v>
      </c>
      <c r="H10" s="84">
        <f>H11</f>
        <v>4912900</v>
      </c>
      <c r="I10" s="85">
        <v>2465291.0299999998</v>
      </c>
      <c r="J10" s="89">
        <f>I10/F10*100</f>
        <v>123.04206990524906</v>
      </c>
      <c r="K10" s="89">
        <f>I10/H10*100</f>
        <v>50.179955423476962</v>
      </c>
    </row>
    <row r="11" spans="1:11" x14ac:dyDescent="0.25">
      <c r="A11" s="5">
        <v>6</v>
      </c>
      <c r="B11" s="5"/>
      <c r="C11" s="5"/>
      <c r="D11" s="5"/>
      <c r="E11" s="5" t="s">
        <v>3</v>
      </c>
      <c r="F11" s="87">
        <v>2003616.35</v>
      </c>
      <c r="G11" s="87">
        <v>4207700</v>
      </c>
      <c r="H11" s="87">
        <f>H12+H19+H22+H27+H34</f>
        <v>4912900</v>
      </c>
      <c r="I11" s="87">
        <f>I12+I19+I22+I27</f>
        <v>2465291.0300000003</v>
      </c>
      <c r="J11" s="89">
        <f>I11/F11*100</f>
        <v>123.04206990524908</v>
      </c>
      <c r="K11" s="89">
        <f>I11/H11*100</f>
        <v>50.179955423476976</v>
      </c>
    </row>
    <row r="12" spans="1:11" ht="25.5" x14ac:dyDescent="0.25">
      <c r="A12" s="5"/>
      <c r="B12" s="9">
        <v>63</v>
      </c>
      <c r="C12" s="9"/>
      <c r="D12" s="9"/>
      <c r="E12" s="9" t="s">
        <v>14</v>
      </c>
      <c r="F12" s="84">
        <v>9600</v>
      </c>
      <c r="G12" s="84">
        <v>39900</v>
      </c>
      <c r="H12" s="84">
        <v>39900</v>
      </c>
      <c r="I12" s="85">
        <v>20800</v>
      </c>
      <c r="J12" s="89">
        <f>I12/F12*100</f>
        <v>216.66666666666666</v>
      </c>
      <c r="K12" s="89">
        <f>I12/H12*100</f>
        <v>52.130325814536334</v>
      </c>
    </row>
    <row r="13" spans="1:11" x14ac:dyDescent="0.25">
      <c r="A13" s="6"/>
      <c r="B13" s="6"/>
      <c r="C13" s="6">
        <v>636</v>
      </c>
      <c r="D13" s="6"/>
      <c r="E13" s="6" t="s">
        <v>98</v>
      </c>
      <c r="F13" s="84">
        <v>9600</v>
      </c>
      <c r="G13" s="84">
        <v>39900</v>
      </c>
      <c r="H13" s="84">
        <v>39900</v>
      </c>
      <c r="I13" s="85">
        <v>20800</v>
      </c>
      <c r="J13" s="89">
        <f t="shared" ref="J13:J37" si="0">I13/F13*100</f>
        <v>216.66666666666666</v>
      </c>
      <c r="K13" s="89">
        <f t="shared" ref="K13:K30" si="1">I13/H13*100</f>
        <v>52.130325814536334</v>
      </c>
    </row>
    <row r="14" spans="1:11" x14ac:dyDescent="0.25">
      <c r="A14" s="6"/>
      <c r="B14" s="6"/>
      <c r="C14" s="6"/>
      <c r="D14" s="6">
        <v>6361</v>
      </c>
      <c r="E14" s="6" t="s">
        <v>99</v>
      </c>
      <c r="F14" s="84">
        <v>9600</v>
      </c>
      <c r="G14" s="84">
        <v>39900</v>
      </c>
      <c r="H14" s="84">
        <v>39900</v>
      </c>
      <c r="I14" s="85">
        <v>20800</v>
      </c>
      <c r="J14" s="89">
        <f t="shared" si="0"/>
        <v>216.66666666666666</v>
      </c>
      <c r="K14" s="89">
        <f t="shared" si="1"/>
        <v>52.130325814536334</v>
      </c>
    </row>
    <row r="15" spans="1:11" x14ac:dyDescent="0.25">
      <c r="A15" s="5"/>
      <c r="B15" s="9">
        <v>64</v>
      </c>
      <c r="C15" s="9"/>
      <c r="D15" s="9"/>
      <c r="E15" s="9" t="s">
        <v>100</v>
      </c>
      <c r="F15" s="84">
        <v>0</v>
      </c>
      <c r="G15" s="84">
        <v>0</v>
      </c>
      <c r="H15" s="84">
        <v>0</v>
      </c>
      <c r="I15" s="85">
        <v>0</v>
      </c>
      <c r="J15" s="89" t="e">
        <f t="shared" si="0"/>
        <v>#DIV/0!</v>
      </c>
      <c r="K15" s="111">
        <v>0</v>
      </c>
    </row>
    <row r="16" spans="1:11" x14ac:dyDescent="0.25">
      <c r="A16" s="6"/>
      <c r="B16" s="6"/>
      <c r="C16" s="6">
        <v>641</v>
      </c>
      <c r="D16" s="6"/>
      <c r="E16" s="6" t="s">
        <v>101</v>
      </c>
      <c r="F16" s="84">
        <v>0</v>
      </c>
      <c r="G16" s="84">
        <v>0</v>
      </c>
      <c r="H16" s="84">
        <v>0</v>
      </c>
      <c r="I16" s="85">
        <v>0</v>
      </c>
      <c r="J16" s="89" t="e">
        <f t="shared" si="0"/>
        <v>#DIV/0!</v>
      </c>
      <c r="K16" s="111">
        <v>0</v>
      </c>
    </row>
    <row r="17" spans="1:15" x14ac:dyDescent="0.25">
      <c r="A17" s="6"/>
      <c r="B17" s="6"/>
      <c r="C17" s="6"/>
      <c r="D17" s="6">
        <v>6413</v>
      </c>
      <c r="E17" s="6" t="s">
        <v>102</v>
      </c>
      <c r="F17" s="84">
        <v>0</v>
      </c>
      <c r="G17" s="84">
        <v>0</v>
      </c>
      <c r="H17" s="84">
        <v>0</v>
      </c>
      <c r="I17" s="85">
        <v>0</v>
      </c>
      <c r="J17" s="89" t="e">
        <f t="shared" si="0"/>
        <v>#DIV/0!</v>
      </c>
      <c r="K17" s="111">
        <v>0</v>
      </c>
    </row>
    <row r="18" spans="1:15" x14ac:dyDescent="0.25">
      <c r="A18" s="6"/>
      <c r="B18" s="6"/>
      <c r="C18" s="6"/>
      <c r="D18" s="6">
        <v>6415</v>
      </c>
      <c r="E18" s="6" t="s">
        <v>164</v>
      </c>
      <c r="F18" s="84"/>
      <c r="G18" s="84">
        <v>0</v>
      </c>
      <c r="H18" s="84">
        <v>0</v>
      </c>
      <c r="I18" s="85"/>
      <c r="J18" s="98">
        <v>0</v>
      </c>
      <c r="K18" s="111">
        <v>0</v>
      </c>
    </row>
    <row r="19" spans="1:15" ht="25.5" x14ac:dyDescent="0.25">
      <c r="A19" s="5"/>
      <c r="B19" s="9">
        <v>65</v>
      </c>
      <c r="C19" s="9"/>
      <c r="D19" s="9"/>
      <c r="E19" s="9" t="s">
        <v>103</v>
      </c>
      <c r="F19" s="84">
        <v>377432.63</v>
      </c>
      <c r="G19" s="84">
        <v>704500</v>
      </c>
      <c r="H19" s="84">
        <v>732200</v>
      </c>
      <c r="I19" s="85">
        <v>592921.5</v>
      </c>
      <c r="J19" s="89">
        <f t="shared" si="0"/>
        <v>157.09333345132347</v>
      </c>
      <c r="K19" s="89">
        <f t="shared" si="1"/>
        <v>80.978079759628514</v>
      </c>
    </row>
    <row r="20" spans="1:15" x14ac:dyDescent="0.25">
      <c r="A20" s="6"/>
      <c r="B20" s="6"/>
      <c r="C20" s="6">
        <v>652</v>
      </c>
      <c r="D20" s="6"/>
      <c r="E20" s="6" t="s">
        <v>104</v>
      </c>
      <c r="F20" s="84">
        <v>377432.63</v>
      </c>
      <c r="G20" s="84">
        <v>704500</v>
      </c>
      <c r="H20" s="84">
        <v>732200</v>
      </c>
      <c r="I20" s="85">
        <v>592921.5</v>
      </c>
      <c r="J20" s="89">
        <f t="shared" si="0"/>
        <v>157.09333345132347</v>
      </c>
      <c r="K20" s="89">
        <f t="shared" si="1"/>
        <v>80.978079759628514</v>
      </c>
    </row>
    <row r="21" spans="1:15" x14ac:dyDescent="0.25">
      <c r="A21" s="6"/>
      <c r="B21" s="6"/>
      <c r="C21" s="6"/>
      <c r="D21" s="6">
        <v>6526</v>
      </c>
      <c r="E21" s="6" t="s">
        <v>105</v>
      </c>
      <c r="F21" s="84">
        <v>377432.63</v>
      </c>
      <c r="G21" s="84">
        <v>704500</v>
      </c>
      <c r="H21" s="84">
        <v>732200</v>
      </c>
      <c r="I21" s="85">
        <v>592921.5</v>
      </c>
      <c r="J21" s="89">
        <f t="shared" si="0"/>
        <v>157.09333345132347</v>
      </c>
      <c r="K21" s="89">
        <f t="shared" si="1"/>
        <v>80.978079759628514</v>
      </c>
    </row>
    <row r="22" spans="1:15" ht="25.5" x14ac:dyDescent="0.25">
      <c r="A22" s="6"/>
      <c r="B22" s="6">
        <v>66</v>
      </c>
      <c r="C22" s="7"/>
      <c r="D22" s="7"/>
      <c r="E22" s="9" t="s">
        <v>16</v>
      </c>
      <c r="F22" s="84">
        <v>45996.78</v>
      </c>
      <c r="G22" s="84">
        <v>75400</v>
      </c>
      <c r="H22" s="84">
        <v>75400</v>
      </c>
      <c r="I22" s="85">
        <v>50075.26</v>
      </c>
      <c r="J22" s="89">
        <f t="shared" si="0"/>
        <v>108.86688155127382</v>
      </c>
      <c r="K22" s="89">
        <f t="shared" si="1"/>
        <v>66.412811671087539</v>
      </c>
      <c r="M22" s="110"/>
      <c r="O22" s="110"/>
    </row>
    <row r="23" spans="1:15" ht="25.5" x14ac:dyDescent="0.25">
      <c r="A23" s="6"/>
      <c r="B23" s="13"/>
      <c r="C23" s="7">
        <v>661</v>
      </c>
      <c r="D23" s="7"/>
      <c r="E23" s="9" t="s">
        <v>28</v>
      </c>
      <c r="F23" s="84">
        <v>41996.78</v>
      </c>
      <c r="G23" s="84">
        <v>70400</v>
      </c>
      <c r="H23" s="84">
        <v>70400</v>
      </c>
      <c r="I23" s="85">
        <v>50075.26</v>
      </c>
      <c r="J23" s="89">
        <f t="shared" si="0"/>
        <v>119.23595094671543</v>
      </c>
      <c r="K23" s="89">
        <f t="shared" si="1"/>
        <v>71.129630681818185</v>
      </c>
    </row>
    <row r="24" spans="1:15" x14ac:dyDescent="0.25">
      <c r="A24" s="6"/>
      <c r="B24" s="13"/>
      <c r="C24" s="7"/>
      <c r="D24" s="7">
        <v>6615</v>
      </c>
      <c r="E24" s="9" t="s">
        <v>106</v>
      </c>
      <c r="F24" s="84">
        <v>41996.78</v>
      </c>
      <c r="G24" s="84">
        <v>70400</v>
      </c>
      <c r="H24" s="84">
        <v>70400</v>
      </c>
      <c r="I24" s="85">
        <v>50075.26</v>
      </c>
      <c r="J24" s="89">
        <f t="shared" si="0"/>
        <v>119.23595094671543</v>
      </c>
      <c r="K24" s="89">
        <f t="shared" si="1"/>
        <v>71.129630681818185</v>
      </c>
    </row>
    <row r="25" spans="1:15" ht="25.5" x14ac:dyDescent="0.25">
      <c r="A25" s="6"/>
      <c r="B25" s="13"/>
      <c r="C25" s="7">
        <v>663</v>
      </c>
      <c r="D25" s="7"/>
      <c r="E25" s="9" t="s">
        <v>107</v>
      </c>
      <c r="F25" s="84">
        <v>4000</v>
      </c>
      <c r="G25" s="84">
        <v>5000</v>
      </c>
      <c r="H25" s="84">
        <v>5000</v>
      </c>
      <c r="I25" s="85">
        <v>0</v>
      </c>
      <c r="J25" s="89">
        <f t="shared" si="0"/>
        <v>0</v>
      </c>
      <c r="K25" s="89">
        <f t="shared" si="1"/>
        <v>0</v>
      </c>
    </row>
    <row r="26" spans="1:15" x14ac:dyDescent="0.25">
      <c r="A26" s="6"/>
      <c r="B26" s="13"/>
      <c r="C26" s="7"/>
      <c r="D26" s="7">
        <v>6631</v>
      </c>
      <c r="E26" s="9" t="s">
        <v>108</v>
      </c>
      <c r="F26" s="84">
        <v>4000</v>
      </c>
      <c r="G26" s="84">
        <v>5000</v>
      </c>
      <c r="H26" s="84">
        <v>5000</v>
      </c>
      <c r="I26" s="85">
        <v>0</v>
      </c>
      <c r="J26" s="89">
        <f t="shared" si="0"/>
        <v>0</v>
      </c>
      <c r="K26" s="89">
        <f t="shared" si="1"/>
        <v>0</v>
      </c>
    </row>
    <row r="27" spans="1:15" ht="25.5" x14ac:dyDescent="0.25">
      <c r="A27" s="5"/>
      <c r="B27" s="9">
        <v>67</v>
      </c>
      <c r="C27" s="9"/>
      <c r="D27" s="9"/>
      <c r="E27" s="9" t="s">
        <v>109</v>
      </c>
      <c r="F27" s="84">
        <v>1570586.94</v>
      </c>
      <c r="G27" s="84">
        <v>387900</v>
      </c>
      <c r="H27" s="84">
        <v>3915400</v>
      </c>
      <c r="I27" s="85">
        <v>1801494.27</v>
      </c>
      <c r="J27" s="89">
        <f t="shared" si="0"/>
        <v>114.70197695646189</v>
      </c>
      <c r="K27" s="89">
        <f t="shared" si="1"/>
        <v>46.010478367472032</v>
      </c>
    </row>
    <row r="28" spans="1:15" x14ac:dyDescent="0.25">
      <c r="A28" s="6"/>
      <c r="B28" s="6"/>
      <c r="C28" s="6">
        <v>671</v>
      </c>
      <c r="D28" s="6"/>
      <c r="E28" s="6" t="s">
        <v>110</v>
      </c>
      <c r="F28" s="84">
        <v>1570586.94</v>
      </c>
      <c r="G28" s="84">
        <v>387900</v>
      </c>
      <c r="H28" s="84">
        <v>3915400</v>
      </c>
      <c r="I28" s="85">
        <v>1801494.27</v>
      </c>
      <c r="J28" s="89">
        <f t="shared" si="0"/>
        <v>114.70197695646189</v>
      </c>
      <c r="K28" s="89">
        <f>I28/H28*100</f>
        <v>46.010478367472032</v>
      </c>
    </row>
    <row r="29" spans="1:15" x14ac:dyDescent="0.25">
      <c r="A29" s="6"/>
      <c r="B29" s="6"/>
      <c r="C29" s="6"/>
      <c r="D29" s="6">
        <v>6711</v>
      </c>
      <c r="E29" s="6" t="s">
        <v>111</v>
      </c>
      <c r="F29" s="84">
        <v>1570586.94</v>
      </c>
      <c r="G29" s="84">
        <v>322790</v>
      </c>
      <c r="H29" s="84">
        <v>3740900</v>
      </c>
      <c r="I29" s="85">
        <v>1801494.27</v>
      </c>
      <c r="J29" s="89">
        <f t="shared" si="0"/>
        <v>114.70197695646189</v>
      </c>
      <c r="K29" s="89">
        <f t="shared" si="1"/>
        <v>48.156707476810396</v>
      </c>
    </row>
    <row r="30" spans="1:15" x14ac:dyDescent="0.25">
      <c r="A30" s="6"/>
      <c r="B30" s="6"/>
      <c r="C30" s="6"/>
      <c r="D30" s="6">
        <v>6712</v>
      </c>
      <c r="E30" s="6" t="s">
        <v>112</v>
      </c>
      <c r="F30" s="84">
        <v>0</v>
      </c>
      <c r="G30" s="84">
        <v>160000</v>
      </c>
      <c r="H30" s="84">
        <v>174500</v>
      </c>
      <c r="I30" s="85">
        <v>0</v>
      </c>
      <c r="J30" s="98">
        <v>0</v>
      </c>
      <c r="K30" s="89">
        <f t="shared" si="1"/>
        <v>0</v>
      </c>
    </row>
    <row r="31" spans="1:15" x14ac:dyDescent="0.25">
      <c r="A31" s="6"/>
      <c r="B31" s="6">
        <v>68</v>
      </c>
      <c r="C31" s="6"/>
      <c r="D31" s="6"/>
      <c r="E31" s="6" t="s">
        <v>165</v>
      </c>
      <c r="F31" s="84">
        <v>0</v>
      </c>
      <c r="G31" s="84">
        <v>0</v>
      </c>
      <c r="H31" s="84">
        <v>0</v>
      </c>
      <c r="I31" s="85">
        <v>0</v>
      </c>
      <c r="J31" s="98">
        <v>0</v>
      </c>
      <c r="K31" s="98">
        <v>0</v>
      </c>
    </row>
    <row r="32" spans="1:15" x14ac:dyDescent="0.25">
      <c r="A32" s="6"/>
      <c r="B32" s="6"/>
      <c r="C32" s="6">
        <v>683</v>
      </c>
      <c r="D32" s="6"/>
      <c r="E32" s="6" t="s">
        <v>166</v>
      </c>
      <c r="F32" s="84">
        <v>0</v>
      </c>
      <c r="G32" s="84">
        <v>0</v>
      </c>
      <c r="H32" s="84">
        <v>0</v>
      </c>
      <c r="I32" s="85">
        <v>0</v>
      </c>
      <c r="J32" s="98">
        <v>0</v>
      </c>
      <c r="K32" s="98">
        <v>0</v>
      </c>
    </row>
    <row r="33" spans="1:11" x14ac:dyDescent="0.25">
      <c r="A33" s="6"/>
      <c r="B33" s="6"/>
      <c r="C33" s="6"/>
      <c r="D33" s="6">
        <v>6831</v>
      </c>
      <c r="E33" s="6" t="s">
        <v>166</v>
      </c>
      <c r="F33" s="84">
        <v>0</v>
      </c>
      <c r="G33" s="84">
        <v>0</v>
      </c>
      <c r="H33" s="84">
        <v>0</v>
      </c>
      <c r="I33" s="85">
        <v>0</v>
      </c>
      <c r="J33" s="98">
        <v>0</v>
      </c>
      <c r="K33" s="98">
        <v>0</v>
      </c>
    </row>
    <row r="34" spans="1:11" x14ac:dyDescent="0.25">
      <c r="A34" s="13">
        <v>9</v>
      </c>
      <c r="B34" s="6"/>
      <c r="C34" s="7"/>
      <c r="D34" s="7"/>
      <c r="E34" s="9" t="s">
        <v>240</v>
      </c>
      <c r="F34" s="88">
        <v>0</v>
      </c>
      <c r="G34" s="88">
        <v>150000</v>
      </c>
      <c r="H34" s="88">
        <v>150000</v>
      </c>
      <c r="I34" s="88">
        <v>0</v>
      </c>
      <c r="J34" s="89" t="e">
        <f t="shared" si="0"/>
        <v>#DIV/0!</v>
      </c>
      <c r="K34" s="98">
        <v>0</v>
      </c>
    </row>
    <row r="35" spans="1:11" ht="30.75" customHeight="1" x14ac:dyDescent="0.25">
      <c r="A35" s="6"/>
      <c r="B35" s="6">
        <v>92</v>
      </c>
      <c r="C35" s="7"/>
      <c r="D35" s="7"/>
      <c r="E35" s="21" t="s">
        <v>241</v>
      </c>
      <c r="F35" s="84">
        <v>0</v>
      </c>
      <c r="G35" s="84">
        <v>150000</v>
      </c>
      <c r="H35" s="84">
        <v>150000</v>
      </c>
      <c r="I35" s="85">
        <v>0</v>
      </c>
      <c r="J35" s="89" t="e">
        <f t="shared" si="0"/>
        <v>#DIV/0!</v>
      </c>
      <c r="K35" s="98">
        <v>0</v>
      </c>
    </row>
    <row r="36" spans="1:11" x14ac:dyDescent="0.25">
      <c r="A36" s="6"/>
      <c r="B36" s="6"/>
      <c r="C36" s="6">
        <v>922</v>
      </c>
      <c r="D36" s="6"/>
      <c r="E36" s="21" t="s">
        <v>243</v>
      </c>
      <c r="F36" s="84">
        <v>0</v>
      </c>
      <c r="G36" s="84">
        <v>150000</v>
      </c>
      <c r="H36" s="84">
        <v>150000</v>
      </c>
      <c r="I36" s="85">
        <v>0</v>
      </c>
      <c r="J36" s="89" t="e">
        <f t="shared" si="0"/>
        <v>#DIV/0!</v>
      </c>
      <c r="K36" s="98">
        <v>0</v>
      </c>
    </row>
    <row r="37" spans="1:11" x14ac:dyDescent="0.25">
      <c r="A37" s="6"/>
      <c r="B37" s="6"/>
      <c r="C37" s="6"/>
      <c r="D37" s="6">
        <v>9221</v>
      </c>
      <c r="E37" s="21" t="s">
        <v>242</v>
      </c>
      <c r="F37" s="84">
        <v>0</v>
      </c>
      <c r="G37" s="84">
        <v>150000</v>
      </c>
      <c r="H37" s="84">
        <v>150000</v>
      </c>
      <c r="I37" s="85">
        <v>0</v>
      </c>
      <c r="J37" s="98" t="e">
        <f t="shared" si="0"/>
        <v>#DIV/0!</v>
      </c>
      <c r="K37" s="98">
        <v>0</v>
      </c>
    </row>
    <row r="38" spans="1:11" ht="18" x14ac:dyDescent="0.25">
      <c r="A38" s="126"/>
      <c r="B38" s="126"/>
      <c r="C38" s="126"/>
      <c r="D38" s="126"/>
      <c r="E38" s="126"/>
      <c r="F38" s="126"/>
      <c r="G38" s="126"/>
      <c r="H38" s="126"/>
      <c r="I38" s="126"/>
      <c r="J38" s="126"/>
      <c r="K38" s="126"/>
    </row>
    <row r="39" spans="1:11" ht="36.75" customHeight="1" x14ac:dyDescent="0.25">
      <c r="A39" s="143" t="s">
        <v>8</v>
      </c>
      <c r="B39" s="144"/>
      <c r="C39" s="144"/>
      <c r="D39" s="144"/>
      <c r="E39" s="145"/>
      <c r="F39" s="34" t="s">
        <v>235</v>
      </c>
      <c r="G39" s="34" t="s">
        <v>236</v>
      </c>
      <c r="H39" s="34" t="s">
        <v>237</v>
      </c>
      <c r="I39" s="34" t="s">
        <v>230</v>
      </c>
      <c r="J39" s="34" t="s">
        <v>21</v>
      </c>
      <c r="K39" s="34" t="s">
        <v>47</v>
      </c>
    </row>
    <row r="40" spans="1:11" x14ac:dyDescent="0.25">
      <c r="A40" s="140">
        <v>1</v>
      </c>
      <c r="B40" s="141"/>
      <c r="C40" s="141"/>
      <c r="D40" s="141"/>
      <c r="E40" s="142"/>
      <c r="F40" s="36">
        <v>2</v>
      </c>
      <c r="G40" s="36">
        <v>3</v>
      </c>
      <c r="H40" s="36">
        <v>4</v>
      </c>
      <c r="I40" s="36">
        <v>5</v>
      </c>
      <c r="J40" s="36" t="s">
        <v>34</v>
      </c>
      <c r="K40" s="36" t="s">
        <v>35</v>
      </c>
    </row>
    <row r="41" spans="1:11" x14ac:dyDescent="0.25">
      <c r="A41" s="5"/>
      <c r="B41" s="5"/>
      <c r="C41" s="5"/>
      <c r="D41" s="5"/>
      <c r="E41" s="5" t="s">
        <v>45</v>
      </c>
      <c r="F41" s="84">
        <v>2099138.41</v>
      </c>
      <c r="G41" s="84">
        <v>4357700</v>
      </c>
      <c r="H41" s="84">
        <f>H42+H97</f>
        <v>4912900</v>
      </c>
      <c r="I41" s="85">
        <f>I42+I97+15</f>
        <v>2375906.4000000004</v>
      </c>
      <c r="J41" s="90">
        <f>I41/F41*100</f>
        <v>113.18483758295864</v>
      </c>
      <c r="K41" s="90">
        <f>I41/H41*100</f>
        <v>48.360569113965283</v>
      </c>
    </row>
    <row r="42" spans="1:11" x14ac:dyDescent="0.25">
      <c r="A42" s="5">
        <v>3</v>
      </c>
      <c r="B42" s="5"/>
      <c r="C42" s="5"/>
      <c r="D42" s="5"/>
      <c r="E42" s="5" t="s">
        <v>4</v>
      </c>
      <c r="F42" s="84">
        <v>2059462.76</v>
      </c>
      <c r="G42" s="84">
        <v>4083700</v>
      </c>
      <c r="H42" s="84">
        <v>4609600</v>
      </c>
      <c r="I42" s="85">
        <v>2347420.2400000002</v>
      </c>
      <c r="J42" s="90">
        <f t="shared" ref="J42:J108" si="2">I42/F42*100</f>
        <v>113.98216494091888</v>
      </c>
      <c r="K42" s="90">
        <f t="shared" ref="K42:K109" si="3">I42/H42*100</f>
        <v>50.924597362027079</v>
      </c>
    </row>
    <row r="43" spans="1:11" x14ac:dyDescent="0.25">
      <c r="A43" s="5"/>
      <c r="B43" s="9">
        <v>31</v>
      </c>
      <c r="C43" s="9"/>
      <c r="D43" s="9"/>
      <c r="E43" s="9" t="s">
        <v>5</v>
      </c>
      <c r="F43" s="84">
        <v>1390330.98</v>
      </c>
      <c r="G43" s="84">
        <v>2788000</v>
      </c>
      <c r="H43" s="84">
        <v>3293000</v>
      </c>
      <c r="I43" s="85">
        <v>1625948.98</v>
      </c>
      <c r="J43" s="90">
        <f>I43/F43*100</f>
        <v>116.94689993889081</v>
      </c>
      <c r="K43" s="90">
        <f t="shared" si="3"/>
        <v>49.375918007895535</v>
      </c>
    </row>
    <row r="44" spans="1:11" x14ac:dyDescent="0.25">
      <c r="A44" s="6"/>
      <c r="B44" s="6"/>
      <c r="C44" s="6">
        <v>311</v>
      </c>
      <c r="D44" s="6"/>
      <c r="E44" s="6" t="s">
        <v>30</v>
      </c>
      <c r="F44" s="84">
        <v>1098751.21</v>
      </c>
      <c r="G44" s="84">
        <v>2223000</v>
      </c>
      <c r="H44" s="84">
        <v>2648000</v>
      </c>
      <c r="I44" s="85">
        <v>1287991.8799999999</v>
      </c>
      <c r="J44" s="90">
        <f t="shared" si="2"/>
        <v>117.22325020238202</v>
      </c>
      <c r="K44" s="90">
        <f t="shared" si="3"/>
        <v>48.640176737160118</v>
      </c>
    </row>
    <row r="45" spans="1:11" x14ac:dyDescent="0.25">
      <c r="A45" s="6"/>
      <c r="B45" s="6"/>
      <c r="C45" s="6"/>
      <c r="D45" s="6">
        <v>3111</v>
      </c>
      <c r="E45" s="6" t="s">
        <v>31</v>
      </c>
      <c r="F45" s="84">
        <v>1094753.82</v>
      </c>
      <c r="G45" s="84">
        <v>2216000</v>
      </c>
      <c r="H45" s="84">
        <v>2616000</v>
      </c>
      <c r="I45" s="85">
        <v>1272904.96</v>
      </c>
      <c r="J45" s="90">
        <f t="shared" si="2"/>
        <v>116.27316906736162</v>
      </c>
      <c r="K45" s="90">
        <f t="shared" si="3"/>
        <v>48.658446483180427</v>
      </c>
    </row>
    <row r="46" spans="1:11" x14ac:dyDescent="0.25">
      <c r="A46" s="6"/>
      <c r="B46" s="6"/>
      <c r="C46" s="6"/>
      <c r="D46" s="6">
        <v>3114</v>
      </c>
      <c r="E46" s="6" t="s">
        <v>231</v>
      </c>
      <c r="F46" s="84">
        <v>3997.39</v>
      </c>
      <c r="G46" s="84">
        <v>7000</v>
      </c>
      <c r="H46" s="84">
        <v>32000</v>
      </c>
      <c r="I46" s="85">
        <v>15086.92</v>
      </c>
      <c r="J46" s="90">
        <f t="shared" si="2"/>
        <v>377.41926607111139</v>
      </c>
      <c r="K46" s="90">
        <f t="shared" si="3"/>
        <v>47.146625</v>
      </c>
    </row>
    <row r="47" spans="1:11" x14ac:dyDescent="0.25">
      <c r="A47" s="6"/>
      <c r="B47" s="6"/>
      <c r="C47" s="6">
        <v>312</v>
      </c>
      <c r="D47" s="6"/>
      <c r="E47" s="6" t="s">
        <v>113</v>
      </c>
      <c r="F47" s="84">
        <v>110286.07</v>
      </c>
      <c r="G47" s="84">
        <v>175000</v>
      </c>
      <c r="H47" s="84">
        <v>215000</v>
      </c>
      <c r="I47" s="85">
        <v>125420</v>
      </c>
      <c r="J47" s="90">
        <f t="shared" si="2"/>
        <v>113.72243112842808</v>
      </c>
      <c r="K47" s="90">
        <f t="shared" si="3"/>
        <v>58.334883720930229</v>
      </c>
    </row>
    <row r="48" spans="1:11" x14ac:dyDescent="0.25">
      <c r="A48" s="6"/>
      <c r="B48" s="6"/>
      <c r="C48" s="6"/>
      <c r="D48" s="6">
        <v>3121</v>
      </c>
      <c r="E48" s="6" t="s">
        <v>113</v>
      </c>
      <c r="F48" s="84">
        <v>110286.06</v>
      </c>
      <c r="G48" s="84">
        <v>175000</v>
      </c>
      <c r="H48" s="84">
        <v>215000</v>
      </c>
      <c r="I48" s="85">
        <v>125420</v>
      </c>
      <c r="J48" s="90">
        <f t="shared" si="2"/>
        <v>113.72244144001517</v>
      </c>
      <c r="K48" s="90">
        <f t="shared" si="3"/>
        <v>58.334883720930229</v>
      </c>
    </row>
    <row r="49" spans="1:11" x14ac:dyDescent="0.25">
      <c r="A49" s="6"/>
      <c r="B49" s="6"/>
      <c r="C49" s="6">
        <v>313</v>
      </c>
      <c r="D49" s="6"/>
      <c r="E49" s="6" t="s">
        <v>114</v>
      </c>
      <c r="F49" s="84">
        <v>181293.71</v>
      </c>
      <c r="G49" s="84">
        <v>390000</v>
      </c>
      <c r="H49" s="84">
        <v>430000</v>
      </c>
      <c r="I49" s="85">
        <v>212537.1</v>
      </c>
      <c r="J49" s="90">
        <f t="shared" si="2"/>
        <v>117.23357638828176</v>
      </c>
      <c r="K49" s="90">
        <f t="shared" si="3"/>
        <v>49.427232558139536</v>
      </c>
    </row>
    <row r="50" spans="1:11" x14ac:dyDescent="0.25">
      <c r="A50" s="6"/>
      <c r="B50" s="6"/>
      <c r="C50" s="6"/>
      <c r="D50" s="6">
        <v>3132</v>
      </c>
      <c r="E50" s="6" t="s">
        <v>115</v>
      </c>
      <c r="F50" s="84">
        <v>181293.71</v>
      </c>
      <c r="G50" s="84">
        <v>390000</v>
      </c>
      <c r="H50" s="84">
        <v>430000</v>
      </c>
      <c r="I50" s="85">
        <v>212537.1</v>
      </c>
      <c r="J50" s="90">
        <f t="shared" si="2"/>
        <v>117.23357638828176</v>
      </c>
      <c r="K50" s="90">
        <f t="shared" si="3"/>
        <v>49.427232558139536</v>
      </c>
    </row>
    <row r="51" spans="1:11" x14ac:dyDescent="0.25">
      <c r="A51" s="6"/>
      <c r="B51" s="6">
        <v>32</v>
      </c>
      <c r="C51" s="7"/>
      <c r="D51" s="7"/>
      <c r="E51" s="6" t="s">
        <v>13</v>
      </c>
      <c r="F51" s="84">
        <v>666777.5</v>
      </c>
      <c r="G51" s="84">
        <v>1267800</v>
      </c>
      <c r="H51" s="84">
        <v>1288700</v>
      </c>
      <c r="I51" s="85">
        <v>711107.53</v>
      </c>
      <c r="J51" s="90">
        <f t="shared" si="2"/>
        <v>106.64839920363241</v>
      </c>
      <c r="K51" s="90">
        <f t="shared" si="3"/>
        <v>55.180222705051605</v>
      </c>
    </row>
    <row r="52" spans="1:11" x14ac:dyDescent="0.25">
      <c r="A52" s="6"/>
      <c r="B52" s="6"/>
      <c r="C52" s="6">
        <v>321</v>
      </c>
      <c r="D52" s="6"/>
      <c r="E52" s="6" t="s">
        <v>32</v>
      </c>
      <c r="F52" s="84">
        <v>25881.53</v>
      </c>
      <c r="G52" s="84">
        <v>63500</v>
      </c>
      <c r="H52" s="84">
        <v>63500</v>
      </c>
      <c r="I52" s="85">
        <v>35776.559999999998</v>
      </c>
      <c r="J52" s="90">
        <f t="shared" si="2"/>
        <v>138.23201333151479</v>
      </c>
      <c r="K52" s="90">
        <f t="shared" si="3"/>
        <v>56.34103937007874</v>
      </c>
    </row>
    <row r="53" spans="1:11" x14ac:dyDescent="0.25">
      <c r="A53" s="6"/>
      <c r="B53" s="13"/>
      <c r="C53" s="6"/>
      <c r="D53" s="6">
        <v>3211</v>
      </c>
      <c r="E53" s="21" t="s">
        <v>33</v>
      </c>
      <c r="F53" s="84">
        <v>6809.72</v>
      </c>
      <c r="G53" s="84">
        <v>17500</v>
      </c>
      <c r="H53" s="84">
        <v>17500</v>
      </c>
      <c r="I53" s="85">
        <v>14675.99</v>
      </c>
      <c r="J53" s="90">
        <f t="shared" si="2"/>
        <v>215.51532221589139</v>
      </c>
      <c r="K53" s="90">
        <f t="shared" si="3"/>
        <v>83.862800000000007</v>
      </c>
    </row>
    <row r="54" spans="1:11" ht="25.5" x14ac:dyDescent="0.25">
      <c r="A54" s="6"/>
      <c r="B54" s="13"/>
      <c r="C54" s="6"/>
      <c r="D54" s="6">
        <v>3212</v>
      </c>
      <c r="E54" s="21" t="s">
        <v>116</v>
      </c>
      <c r="F54" s="84">
        <v>18113.310000000001</v>
      </c>
      <c r="G54" s="84">
        <v>40000</v>
      </c>
      <c r="H54" s="84">
        <v>40000</v>
      </c>
      <c r="I54" s="85">
        <v>18704.57</v>
      </c>
      <c r="J54" s="90">
        <f t="shared" si="2"/>
        <v>103.26422945336881</v>
      </c>
      <c r="K54" s="90">
        <f t="shared" si="3"/>
        <v>46.761425000000003</v>
      </c>
    </row>
    <row r="55" spans="1:11" x14ac:dyDescent="0.25">
      <c r="A55" s="6"/>
      <c r="B55" s="13"/>
      <c r="C55" s="6"/>
      <c r="D55" s="6">
        <v>3213</v>
      </c>
      <c r="E55" s="21" t="s">
        <v>117</v>
      </c>
      <c r="F55" s="84">
        <v>9000</v>
      </c>
      <c r="G55" s="84">
        <v>4000</v>
      </c>
      <c r="H55" s="84">
        <v>4000</v>
      </c>
      <c r="I55" s="85">
        <v>1379</v>
      </c>
      <c r="J55" s="90">
        <f t="shared" si="2"/>
        <v>15.322222222222223</v>
      </c>
      <c r="K55" s="90">
        <f t="shared" si="3"/>
        <v>34.475000000000001</v>
      </c>
    </row>
    <row r="56" spans="1:11" x14ac:dyDescent="0.25">
      <c r="A56" s="6"/>
      <c r="B56" s="6"/>
      <c r="C56" s="7"/>
      <c r="D56" s="7">
        <v>3214</v>
      </c>
      <c r="E56" s="7" t="s">
        <v>118</v>
      </c>
      <c r="F56" s="84">
        <v>58.5</v>
      </c>
      <c r="G56" s="84">
        <v>2000</v>
      </c>
      <c r="H56" s="84">
        <v>2000</v>
      </c>
      <c r="I56" s="85">
        <v>1017</v>
      </c>
      <c r="J56" s="90">
        <f t="shared" si="2"/>
        <v>1738.4615384615383</v>
      </c>
      <c r="K56" s="90">
        <f t="shared" si="3"/>
        <v>50.849999999999994</v>
      </c>
    </row>
    <row r="57" spans="1:11" x14ac:dyDescent="0.25">
      <c r="A57" s="6"/>
      <c r="B57" s="6"/>
      <c r="C57" s="6">
        <v>322</v>
      </c>
      <c r="D57" s="6"/>
      <c r="E57" s="6" t="s">
        <v>119</v>
      </c>
      <c r="F57" s="84">
        <v>127564.47</v>
      </c>
      <c r="G57" s="84">
        <v>323500</v>
      </c>
      <c r="H57" s="84">
        <v>330500</v>
      </c>
      <c r="I57" s="85">
        <v>109667.32</v>
      </c>
      <c r="J57" s="90">
        <f t="shared" si="2"/>
        <v>85.970113778546647</v>
      </c>
      <c r="K57" s="90">
        <f t="shared" si="3"/>
        <v>33.182245083207263</v>
      </c>
    </row>
    <row r="58" spans="1:11" x14ac:dyDescent="0.25">
      <c r="A58" s="6"/>
      <c r="B58" s="13"/>
      <c r="C58" s="6"/>
      <c r="D58" s="6">
        <v>3221</v>
      </c>
      <c r="E58" s="21" t="s">
        <v>120</v>
      </c>
      <c r="F58" s="84">
        <v>8364.5400000000009</v>
      </c>
      <c r="G58" s="84">
        <v>27000</v>
      </c>
      <c r="H58" s="84">
        <v>27000</v>
      </c>
      <c r="I58" s="85">
        <v>5406.28</v>
      </c>
      <c r="J58" s="90">
        <f t="shared" si="2"/>
        <v>64.633321138998667</v>
      </c>
      <c r="K58" s="90">
        <f t="shared" si="3"/>
        <v>20.023259259259259</v>
      </c>
    </row>
    <row r="59" spans="1:11" x14ac:dyDescent="0.25">
      <c r="A59" s="6"/>
      <c r="B59" s="13"/>
      <c r="C59" s="6"/>
      <c r="D59" s="6">
        <v>3222</v>
      </c>
      <c r="E59" s="21" t="s">
        <v>121</v>
      </c>
      <c r="F59" s="84">
        <v>49340.38</v>
      </c>
      <c r="G59" s="84">
        <v>102500</v>
      </c>
      <c r="H59" s="84">
        <v>102500</v>
      </c>
      <c r="I59" s="85">
        <v>49141.37</v>
      </c>
      <c r="J59" s="90">
        <f t="shared" si="2"/>
        <v>99.596658963712898</v>
      </c>
      <c r="K59" s="90">
        <f t="shared" si="3"/>
        <v>47.942800000000005</v>
      </c>
    </row>
    <row r="60" spans="1:11" x14ac:dyDescent="0.25">
      <c r="A60" s="6"/>
      <c r="B60" s="13"/>
      <c r="C60" s="6"/>
      <c r="D60" s="6">
        <v>3223</v>
      </c>
      <c r="E60" s="21" t="s">
        <v>122</v>
      </c>
      <c r="F60" s="84">
        <v>24335.56</v>
      </c>
      <c r="G60" s="84">
        <v>67000</v>
      </c>
      <c r="H60" s="84">
        <v>67000</v>
      </c>
      <c r="I60" s="85">
        <v>29167.39</v>
      </c>
      <c r="J60" s="90">
        <f t="shared" si="2"/>
        <v>119.85501874622979</v>
      </c>
      <c r="K60" s="90">
        <f t="shared" si="3"/>
        <v>43.53341791044776</v>
      </c>
    </row>
    <row r="61" spans="1:11" x14ac:dyDescent="0.25">
      <c r="A61" s="6"/>
      <c r="B61" s="6"/>
      <c r="C61" s="7"/>
      <c r="D61" s="7">
        <v>3224</v>
      </c>
      <c r="E61" s="7" t="s">
        <v>123</v>
      </c>
      <c r="F61" s="84">
        <v>43004.6</v>
      </c>
      <c r="G61" s="84">
        <v>112000</v>
      </c>
      <c r="H61" s="84">
        <v>119000</v>
      </c>
      <c r="I61" s="85">
        <v>25210.74</v>
      </c>
      <c r="J61" s="90">
        <f t="shared" si="2"/>
        <v>58.623356571157515</v>
      </c>
      <c r="K61" s="90">
        <f t="shared" si="3"/>
        <v>21.18549579831933</v>
      </c>
    </row>
    <row r="62" spans="1:11" x14ac:dyDescent="0.25">
      <c r="A62" s="6"/>
      <c r="B62" s="13"/>
      <c r="C62" s="6"/>
      <c r="D62" s="6">
        <v>3225</v>
      </c>
      <c r="E62" s="21" t="s">
        <v>124</v>
      </c>
      <c r="F62" s="84">
        <v>0</v>
      </c>
      <c r="G62" s="84">
        <v>0</v>
      </c>
      <c r="H62" s="84">
        <v>0</v>
      </c>
      <c r="I62" s="85">
        <v>0</v>
      </c>
      <c r="J62" s="98">
        <v>0</v>
      </c>
      <c r="K62" s="98">
        <v>0</v>
      </c>
    </row>
    <row r="63" spans="1:11" x14ac:dyDescent="0.25">
      <c r="A63" s="6"/>
      <c r="B63" s="6"/>
      <c r="C63" s="7"/>
      <c r="D63" s="7">
        <v>3227</v>
      </c>
      <c r="E63" s="7" t="s">
        <v>125</v>
      </c>
      <c r="F63" s="84">
        <v>2519.39</v>
      </c>
      <c r="G63" s="84">
        <v>15000</v>
      </c>
      <c r="H63" s="84">
        <v>15000</v>
      </c>
      <c r="I63" s="85">
        <v>741.54</v>
      </c>
      <c r="J63" s="90">
        <f t="shared" si="2"/>
        <v>29.433315207252548</v>
      </c>
      <c r="K63" s="90">
        <f t="shared" si="3"/>
        <v>4.9436</v>
      </c>
    </row>
    <row r="64" spans="1:11" x14ac:dyDescent="0.25">
      <c r="A64" s="6"/>
      <c r="B64" s="6"/>
      <c r="C64" s="6">
        <v>323</v>
      </c>
      <c r="D64" s="6"/>
      <c r="E64" s="6" t="s">
        <v>126</v>
      </c>
      <c r="F64" s="84">
        <v>455043.26</v>
      </c>
      <c r="G64" s="84">
        <v>772400</v>
      </c>
      <c r="H64" s="84">
        <v>785300</v>
      </c>
      <c r="I64" s="85">
        <v>509734.55</v>
      </c>
      <c r="J64" s="90">
        <f t="shared" si="2"/>
        <v>112.01892101423499</v>
      </c>
      <c r="K64" s="90">
        <f t="shared" si="3"/>
        <v>64.909531389277987</v>
      </c>
    </row>
    <row r="65" spans="1:11" x14ac:dyDescent="0.25">
      <c r="A65" s="6"/>
      <c r="B65" s="13"/>
      <c r="C65" s="6"/>
      <c r="D65" s="6">
        <v>3231</v>
      </c>
      <c r="E65" s="21" t="s">
        <v>127</v>
      </c>
      <c r="F65" s="84">
        <v>13815.14</v>
      </c>
      <c r="G65" s="84">
        <v>34900</v>
      </c>
      <c r="H65" s="84">
        <v>34900</v>
      </c>
      <c r="I65" s="85">
        <v>25177.79</v>
      </c>
      <c r="J65" s="90">
        <f t="shared" si="2"/>
        <v>182.24780928749183</v>
      </c>
      <c r="K65" s="90">
        <f t="shared" si="3"/>
        <v>72.14266475644699</v>
      </c>
    </row>
    <row r="66" spans="1:11" x14ac:dyDescent="0.25">
      <c r="A66" s="6"/>
      <c r="B66" s="13"/>
      <c r="C66" s="6"/>
      <c r="D66" s="6">
        <v>3232</v>
      </c>
      <c r="E66" s="21" t="s">
        <v>128</v>
      </c>
      <c r="F66" s="84">
        <v>51246.06</v>
      </c>
      <c r="G66" s="84">
        <v>114700</v>
      </c>
      <c r="H66" s="84">
        <v>127600</v>
      </c>
      <c r="I66" s="85">
        <v>41646.410000000003</v>
      </c>
      <c r="J66" s="90">
        <f t="shared" si="2"/>
        <v>81.267535494436075</v>
      </c>
      <c r="K66" s="90">
        <f t="shared" si="3"/>
        <v>32.638252351097179</v>
      </c>
    </row>
    <row r="67" spans="1:11" x14ac:dyDescent="0.25">
      <c r="A67" s="6"/>
      <c r="B67" s="13"/>
      <c r="C67" s="6"/>
      <c r="D67" s="6">
        <v>3233</v>
      </c>
      <c r="E67" s="21" t="s">
        <v>129</v>
      </c>
      <c r="F67" s="84">
        <v>27779.19</v>
      </c>
      <c r="G67" s="84">
        <v>15800</v>
      </c>
      <c r="H67" s="84">
        <v>15800</v>
      </c>
      <c r="I67" s="85">
        <v>23899.47</v>
      </c>
      <c r="J67" s="90">
        <f t="shared" si="2"/>
        <v>86.033718045774563</v>
      </c>
      <c r="K67" s="90">
        <f t="shared" si="3"/>
        <v>151.26246835443038</v>
      </c>
    </row>
    <row r="68" spans="1:11" x14ac:dyDescent="0.25">
      <c r="A68" s="6"/>
      <c r="B68" s="13"/>
      <c r="C68" s="6"/>
      <c r="D68" s="6">
        <v>3234</v>
      </c>
      <c r="E68" s="21" t="s">
        <v>135</v>
      </c>
      <c r="F68" s="84">
        <v>17762.349999999999</v>
      </c>
      <c r="G68" s="84">
        <v>18000</v>
      </c>
      <c r="H68" s="84">
        <v>18000</v>
      </c>
      <c r="I68" s="85">
        <v>6926.79</v>
      </c>
      <c r="J68" s="90">
        <f t="shared" si="2"/>
        <v>38.99703586518676</v>
      </c>
      <c r="K68" s="90">
        <f t="shared" si="3"/>
        <v>38.482166666666664</v>
      </c>
    </row>
    <row r="69" spans="1:11" x14ac:dyDescent="0.25">
      <c r="A69" s="6"/>
      <c r="B69" s="13"/>
      <c r="C69" s="6"/>
      <c r="D69" s="6">
        <v>3235</v>
      </c>
      <c r="E69" s="21" t="s">
        <v>134</v>
      </c>
      <c r="F69" s="84">
        <v>1578.51</v>
      </c>
      <c r="G69" s="84">
        <v>6000</v>
      </c>
      <c r="H69" s="84">
        <v>6000</v>
      </c>
      <c r="I69" s="85">
        <v>2566.8200000000002</v>
      </c>
      <c r="J69" s="90">
        <f t="shared" si="2"/>
        <v>162.61030972245979</v>
      </c>
      <c r="K69" s="90">
        <f t="shared" si="3"/>
        <v>42.780333333333338</v>
      </c>
    </row>
    <row r="70" spans="1:11" x14ac:dyDescent="0.25">
      <c r="A70" s="6"/>
      <c r="B70" s="13"/>
      <c r="C70" s="6"/>
      <c r="D70" s="6">
        <v>3236</v>
      </c>
      <c r="E70" s="21" t="s">
        <v>133</v>
      </c>
      <c r="F70" s="84">
        <v>506.64</v>
      </c>
      <c r="G70" s="84">
        <v>14500</v>
      </c>
      <c r="H70" s="84">
        <v>14500</v>
      </c>
      <c r="I70" s="85">
        <v>10000</v>
      </c>
      <c r="J70" s="90">
        <f t="shared" si="2"/>
        <v>1973.7880941102162</v>
      </c>
      <c r="K70" s="90">
        <f t="shared" si="3"/>
        <v>68.965517241379317</v>
      </c>
    </row>
    <row r="71" spans="1:11" x14ac:dyDescent="0.25">
      <c r="A71" s="6"/>
      <c r="B71" s="13"/>
      <c r="C71" s="6"/>
      <c r="D71" s="6">
        <v>3237</v>
      </c>
      <c r="E71" s="21" t="s">
        <v>132</v>
      </c>
      <c r="F71" s="84">
        <v>310807.03000000003</v>
      </c>
      <c r="G71" s="84">
        <v>475600</v>
      </c>
      <c r="H71" s="84">
        <v>475600</v>
      </c>
      <c r="I71" s="85">
        <v>347860.1</v>
      </c>
      <c r="J71" s="90">
        <f t="shared" si="2"/>
        <v>111.92156753983329</v>
      </c>
      <c r="K71" s="90">
        <f t="shared" si="3"/>
        <v>73.141316232127835</v>
      </c>
    </row>
    <row r="72" spans="1:11" x14ac:dyDescent="0.25">
      <c r="A72" s="6"/>
      <c r="B72" s="13"/>
      <c r="C72" s="6"/>
      <c r="D72" s="6">
        <v>3238</v>
      </c>
      <c r="E72" s="21" t="s">
        <v>131</v>
      </c>
      <c r="F72" s="84">
        <v>9669.65</v>
      </c>
      <c r="G72" s="84">
        <v>18000</v>
      </c>
      <c r="H72" s="84">
        <v>18000</v>
      </c>
      <c r="I72" s="85">
        <v>34562.699999999997</v>
      </c>
      <c r="J72" s="90">
        <f t="shared" si="2"/>
        <v>357.43486062060157</v>
      </c>
      <c r="K72" s="90">
        <f t="shared" si="3"/>
        <v>192.01499999999999</v>
      </c>
    </row>
    <row r="73" spans="1:11" x14ac:dyDescent="0.25">
      <c r="A73" s="6"/>
      <c r="B73" s="13"/>
      <c r="C73" s="6"/>
      <c r="D73" s="6">
        <v>3239</v>
      </c>
      <c r="E73" s="21" t="s">
        <v>130</v>
      </c>
      <c r="F73" s="84">
        <v>21878.69</v>
      </c>
      <c r="G73" s="84">
        <v>74900</v>
      </c>
      <c r="H73" s="84">
        <v>74900</v>
      </c>
      <c r="I73" s="85">
        <v>17094.47</v>
      </c>
      <c r="J73" s="90">
        <f t="shared" si="2"/>
        <v>78.132968655801619</v>
      </c>
      <c r="K73" s="90">
        <f t="shared" si="3"/>
        <v>22.823057409879841</v>
      </c>
    </row>
    <row r="74" spans="1:11" x14ac:dyDescent="0.25">
      <c r="A74" s="6"/>
      <c r="B74" s="13"/>
      <c r="C74" s="6">
        <v>324</v>
      </c>
      <c r="D74" s="6"/>
      <c r="E74" s="21" t="s">
        <v>136</v>
      </c>
      <c r="F74" s="84">
        <v>27581.31</v>
      </c>
      <c r="G74" s="84">
        <v>36500</v>
      </c>
      <c r="H74" s="84">
        <v>36500</v>
      </c>
      <c r="I74" s="85">
        <v>23422.74</v>
      </c>
      <c r="J74" s="90">
        <f t="shared" si="2"/>
        <v>84.922507306578268</v>
      </c>
      <c r="K74" s="90">
        <f t="shared" si="3"/>
        <v>64.171890410958909</v>
      </c>
    </row>
    <row r="75" spans="1:11" x14ac:dyDescent="0.25">
      <c r="A75" s="6"/>
      <c r="B75" s="13"/>
      <c r="C75" s="6"/>
      <c r="D75" s="6">
        <v>3241</v>
      </c>
      <c r="E75" s="21" t="s">
        <v>136</v>
      </c>
      <c r="F75" s="84">
        <v>27581.31</v>
      </c>
      <c r="G75" s="84">
        <v>36500</v>
      </c>
      <c r="H75" s="84">
        <v>36500</v>
      </c>
      <c r="I75" s="85">
        <v>23422.74</v>
      </c>
      <c r="J75" s="90">
        <f t="shared" si="2"/>
        <v>84.922507306578268</v>
      </c>
      <c r="K75" s="90">
        <f t="shared" si="3"/>
        <v>64.171890410958909</v>
      </c>
    </row>
    <row r="76" spans="1:11" x14ac:dyDescent="0.25">
      <c r="A76" s="6"/>
      <c r="B76" s="13"/>
      <c r="C76" s="6">
        <v>329</v>
      </c>
      <c r="D76" s="6"/>
      <c r="E76" s="21" t="s">
        <v>137</v>
      </c>
      <c r="F76" s="84">
        <v>30892.26</v>
      </c>
      <c r="G76" s="84">
        <v>71900</v>
      </c>
      <c r="H76" s="84">
        <v>72900</v>
      </c>
      <c r="I76" s="85">
        <v>32506.36</v>
      </c>
      <c r="J76" s="90">
        <f t="shared" si="2"/>
        <v>105.22493336518596</v>
      </c>
      <c r="K76" s="90">
        <f t="shared" si="3"/>
        <v>44.59034293552812</v>
      </c>
    </row>
    <row r="77" spans="1:11" ht="25.5" x14ac:dyDescent="0.25">
      <c r="A77" s="6"/>
      <c r="B77" s="13"/>
      <c r="C77" s="6"/>
      <c r="D77" s="6">
        <v>3291</v>
      </c>
      <c r="E77" s="21" t="s">
        <v>138</v>
      </c>
      <c r="F77" s="84">
        <v>962.2</v>
      </c>
      <c r="G77" s="84">
        <v>3000</v>
      </c>
      <c r="H77" s="84">
        <v>3000</v>
      </c>
      <c r="I77" s="85">
        <v>2371.08</v>
      </c>
      <c r="J77" s="90">
        <f t="shared" si="2"/>
        <v>246.42278112658488</v>
      </c>
      <c r="K77" s="90">
        <f t="shared" si="3"/>
        <v>79.036000000000001</v>
      </c>
    </row>
    <row r="78" spans="1:11" x14ac:dyDescent="0.25">
      <c r="A78" s="6"/>
      <c r="B78" s="13"/>
      <c r="C78" s="6"/>
      <c r="D78" s="6">
        <v>3292</v>
      </c>
      <c r="E78" s="21" t="s">
        <v>139</v>
      </c>
      <c r="F78" s="84">
        <v>6056.48</v>
      </c>
      <c r="G78" s="84">
        <v>12000</v>
      </c>
      <c r="H78" s="84">
        <v>13000</v>
      </c>
      <c r="I78" s="85">
        <v>6519.11</v>
      </c>
      <c r="J78" s="90">
        <f t="shared" si="2"/>
        <v>107.63859535571818</v>
      </c>
      <c r="K78" s="90">
        <f t="shared" si="3"/>
        <v>50.146999999999998</v>
      </c>
    </row>
    <row r="79" spans="1:11" x14ac:dyDescent="0.25">
      <c r="A79" s="6"/>
      <c r="B79" s="13"/>
      <c r="C79" s="6"/>
      <c r="D79" s="6">
        <v>3293</v>
      </c>
      <c r="E79" s="21" t="s">
        <v>140</v>
      </c>
      <c r="F79" s="84">
        <v>23387.69</v>
      </c>
      <c r="G79" s="84">
        <v>41500</v>
      </c>
      <c r="H79" s="84">
        <v>41500</v>
      </c>
      <c r="I79" s="85">
        <v>18902.29</v>
      </c>
      <c r="J79" s="90">
        <f t="shared" si="2"/>
        <v>80.821534747553102</v>
      </c>
      <c r="K79" s="90">
        <f t="shared" si="3"/>
        <v>45.547686746987956</v>
      </c>
    </row>
    <row r="80" spans="1:11" x14ac:dyDescent="0.25">
      <c r="A80" s="6"/>
      <c r="B80" s="13"/>
      <c r="C80" s="6"/>
      <c r="D80" s="6">
        <v>3294</v>
      </c>
      <c r="E80" s="21" t="s">
        <v>141</v>
      </c>
      <c r="F80" s="84">
        <v>28.98</v>
      </c>
      <c r="G80" s="84">
        <v>1100</v>
      </c>
      <c r="H80" s="84">
        <v>1100</v>
      </c>
      <c r="I80" s="85">
        <v>53.08</v>
      </c>
      <c r="J80" s="90">
        <f t="shared" si="2"/>
        <v>183.16080055210489</v>
      </c>
      <c r="K80" s="90">
        <f t="shared" si="3"/>
        <v>4.8254545454545452</v>
      </c>
    </row>
    <row r="81" spans="1:11" x14ac:dyDescent="0.25">
      <c r="A81" s="6"/>
      <c r="B81" s="13"/>
      <c r="C81" s="6"/>
      <c r="D81" s="6">
        <v>3295</v>
      </c>
      <c r="E81" s="21" t="s">
        <v>142</v>
      </c>
      <c r="F81" s="84">
        <v>128.9</v>
      </c>
      <c r="G81" s="84">
        <v>1500</v>
      </c>
      <c r="H81" s="84">
        <v>1500</v>
      </c>
      <c r="I81" s="85">
        <v>844.39</v>
      </c>
      <c r="J81" s="90">
        <f t="shared" si="2"/>
        <v>655.07370054305659</v>
      </c>
      <c r="K81" s="90">
        <f t="shared" si="3"/>
        <v>56.292666666666669</v>
      </c>
    </row>
    <row r="82" spans="1:11" x14ac:dyDescent="0.25">
      <c r="A82" s="6"/>
      <c r="B82" s="13"/>
      <c r="C82" s="6"/>
      <c r="D82" s="6">
        <v>3299</v>
      </c>
      <c r="E82" s="21" t="s">
        <v>137</v>
      </c>
      <c r="F82" s="84">
        <v>327.99</v>
      </c>
      <c r="G82" s="84">
        <v>12800</v>
      </c>
      <c r="H82" s="84">
        <v>12800</v>
      </c>
      <c r="I82" s="85">
        <v>2832.65</v>
      </c>
      <c r="J82" s="90">
        <f t="shared" si="2"/>
        <v>863.63913533949199</v>
      </c>
      <c r="K82" s="90">
        <f t="shared" si="3"/>
        <v>22.130078125000001</v>
      </c>
    </row>
    <row r="83" spans="1:11" x14ac:dyDescent="0.25">
      <c r="A83" s="6"/>
      <c r="B83" s="13">
        <v>34</v>
      </c>
      <c r="C83" s="6"/>
      <c r="D83" s="6"/>
      <c r="E83" s="21" t="s">
        <v>79</v>
      </c>
      <c r="F83" s="84">
        <v>2168.9299999999998</v>
      </c>
      <c r="G83" s="84">
        <v>9900</v>
      </c>
      <c r="H83" s="84">
        <v>9900</v>
      </c>
      <c r="I83" s="85">
        <v>983.76</v>
      </c>
      <c r="J83" s="90">
        <f t="shared" si="2"/>
        <v>45.356927148409589</v>
      </c>
      <c r="K83" s="90">
        <f t="shared" si="3"/>
        <v>9.9369696969696975</v>
      </c>
    </row>
    <row r="84" spans="1:11" x14ac:dyDescent="0.25">
      <c r="A84" s="6"/>
      <c r="B84" s="13"/>
      <c r="C84" s="6">
        <v>343</v>
      </c>
      <c r="D84" s="6"/>
      <c r="E84" s="21" t="s">
        <v>143</v>
      </c>
      <c r="F84" s="84">
        <v>2168.9299999999998</v>
      </c>
      <c r="G84" s="84">
        <v>9900</v>
      </c>
      <c r="H84" s="84">
        <v>9900</v>
      </c>
      <c r="I84" s="85">
        <v>3044.98</v>
      </c>
      <c r="J84" s="90">
        <f t="shared" si="2"/>
        <v>140.39088398426875</v>
      </c>
      <c r="K84" s="90">
        <f t="shared" si="3"/>
        <v>30.75737373737374</v>
      </c>
    </row>
    <row r="85" spans="1:11" x14ac:dyDescent="0.25">
      <c r="A85" s="6"/>
      <c r="B85" s="13"/>
      <c r="C85" s="6"/>
      <c r="D85" s="6">
        <v>3431</v>
      </c>
      <c r="E85" s="21" t="s">
        <v>144</v>
      </c>
      <c r="F85" s="84">
        <v>2168.9299999999998</v>
      </c>
      <c r="G85" s="84">
        <v>9000</v>
      </c>
      <c r="H85" s="84">
        <v>9000</v>
      </c>
      <c r="I85" s="85">
        <v>3044.98</v>
      </c>
      <c r="J85" s="90">
        <f t="shared" si="2"/>
        <v>140.39088398426875</v>
      </c>
      <c r="K85" s="90">
        <f t="shared" si="3"/>
        <v>33.833111111111116</v>
      </c>
    </row>
    <row r="86" spans="1:11" ht="25.5" x14ac:dyDescent="0.25">
      <c r="A86" s="6"/>
      <c r="B86" s="13"/>
      <c r="C86" s="6"/>
      <c r="D86" s="6">
        <v>3432</v>
      </c>
      <c r="E86" s="21" t="s">
        <v>145</v>
      </c>
      <c r="F86" s="84">
        <v>0</v>
      </c>
      <c r="G86" s="84">
        <v>500</v>
      </c>
      <c r="H86" s="84">
        <v>500</v>
      </c>
      <c r="I86" s="85">
        <v>2998.76</v>
      </c>
      <c r="J86" s="90" t="e">
        <f t="shared" si="2"/>
        <v>#DIV/0!</v>
      </c>
      <c r="K86" s="98">
        <v>0</v>
      </c>
    </row>
    <row r="87" spans="1:11" x14ac:dyDescent="0.25">
      <c r="A87" s="6"/>
      <c r="B87" s="13"/>
      <c r="C87" s="6"/>
      <c r="D87" s="6">
        <v>3433</v>
      </c>
      <c r="E87" s="21" t="s">
        <v>146</v>
      </c>
      <c r="F87" s="84">
        <v>0</v>
      </c>
      <c r="G87" s="84">
        <v>400</v>
      </c>
      <c r="H87" s="84">
        <v>400</v>
      </c>
      <c r="I87" s="85">
        <v>46.22</v>
      </c>
      <c r="J87" s="98">
        <v>0</v>
      </c>
      <c r="K87" s="98">
        <v>0</v>
      </c>
    </row>
    <row r="88" spans="1:11" ht="25.5" x14ac:dyDescent="0.25">
      <c r="A88" s="6"/>
      <c r="B88" s="13">
        <v>37</v>
      </c>
      <c r="C88" s="6"/>
      <c r="D88" s="6"/>
      <c r="E88" s="21" t="s">
        <v>147</v>
      </c>
      <c r="F88" s="84">
        <v>0</v>
      </c>
      <c r="G88" s="84">
        <v>6000</v>
      </c>
      <c r="H88" s="84">
        <v>6000</v>
      </c>
      <c r="I88" s="85">
        <v>0</v>
      </c>
      <c r="J88" s="90" t="e">
        <f t="shared" si="2"/>
        <v>#DIV/0!</v>
      </c>
      <c r="K88" s="90">
        <f t="shared" si="3"/>
        <v>0</v>
      </c>
    </row>
    <row r="89" spans="1:11" ht="25.5" x14ac:dyDescent="0.25">
      <c r="A89" s="6"/>
      <c r="B89" s="13"/>
      <c r="C89" s="6">
        <v>372</v>
      </c>
      <c r="D89" s="6"/>
      <c r="E89" s="21" t="s">
        <v>148</v>
      </c>
      <c r="F89" s="84">
        <v>0</v>
      </c>
      <c r="G89" s="84">
        <v>6000</v>
      </c>
      <c r="H89" s="84">
        <v>6000</v>
      </c>
      <c r="I89" s="85">
        <v>0</v>
      </c>
      <c r="J89" s="90" t="e">
        <f t="shared" si="2"/>
        <v>#DIV/0!</v>
      </c>
      <c r="K89" s="90">
        <f t="shared" si="3"/>
        <v>0</v>
      </c>
    </row>
    <row r="90" spans="1:11" x14ac:dyDescent="0.25">
      <c r="A90" s="6"/>
      <c r="B90" s="13"/>
      <c r="C90" s="6"/>
      <c r="D90" s="6">
        <v>3721</v>
      </c>
      <c r="E90" s="21" t="s">
        <v>149</v>
      </c>
      <c r="F90" s="84">
        <v>0</v>
      </c>
      <c r="G90" s="84">
        <v>6000</v>
      </c>
      <c r="H90" s="84">
        <v>6000</v>
      </c>
      <c r="I90" s="85">
        <v>0</v>
      </c>
      <c r="J90" s="90" t="e">
        <f t="shared" si="2"/>
        <v>#DIV/0!</v>
      </c>
      <c r="K90" s="90">
        <f t="shared" si="3"/>
        <v>0</v>
      </c>
    </row>
    <row r="91" spans="1:11" ht="25.5" x14ac:dyDescent="0.25">
      <c r="A91" s="6"/>
      <c r="B91" s="13">
        <v>38</v>
      </c>
      <c r="C91" s="6"/>
      <c r="D91" s="6"/>
      <c r="E91" s="21" t="s">
        <v>232</v>
      </c>
      <c r="F91" s="84">
        <v>0</v>
      </c>
      <c r="G91" s="84">
        <v>12000</v>
      </c>
      <c r="H91" s="84">
        <v>12000</v>
      </c>
      <c r="I91" s="85">
        <v>7318.75</v>
      </c>
      <c r="J91" s="90" t="e">
        <f t="shared" si="2"/>
        <v>#DIV/0!</v>
      </c>
      <c r="K91" s="90">
        <f t="shared" si="3"/>
        <v>60.989583333333329</v>
      </c>
    </row>
    <row r="92" spans="1:11" x14ac:dyDescent="0.25">
      <c r="A92" s="6"/>
      <c r="B92" s="13"/>
      <c r="C92" s="6">
        <v>381</v>
      </c>
      <c r="D92" s="6"/>
      <c r="E92" s="21" t="s">
        <v>108</v>
      </c>
      <c r="F92" s="84">
        <v>0</v>
      </c>
      <c r="G92" s="84">
        <v>12000</v>
      </c>
      <c r="H92" s="84">
        <v>12000</v>
      </c>
      <c r="I92" s="85">
        <v>7290</v>
      </c>
      <c r="J92" s="90" t="e">
        <f t="shared" si="2"/>
        <v>#DIV/0!</v>
      </c>
      <c r="K92" s="90">
        <f t="shared" si="3"/>
        <v>60.750000000000007</v>
      </c>
    </row>
    <row r="93" spans="1:11" x14ac:dyDescent="0.25">
      <c r="A93" s="6"/>
      <c r="B93" s="13"/>
      <c r="C93" s="6"/>
      <c r="D93" s="6">
        <v>3811</v>
      </c>
      <c r="E93" s="21" t="s">
        <v>150</v>
      </c>
      <c r="F93" s="84">
        <v>0</v>
      </c>
      <c r="G93" s="84">
        <v>12000</v>
      </c>
      <c r="H93" s="84">
        <v>12000</v>
      </c>
      <c r="I93" s="85">
        <v>7290</v>
      </c>
      <c r="J93" s="90" t="e">
        <f t="shared" si="2"/>
        <v>#DIV/0!</v>
      </c>
      <c r="K93" s="90">
        <f t="shared" si="3"/>
        <v>60.750000000000007</v>
      </c>
    </row>
    <row r="94" spans="1:11" x14ac:dyDescent="0.25">
      <c r="A94" s="6"/>
      <c r="B94" s="13"/>
      <c r="C94" s="6">
        <v>383</v>
      </c>
      <c r="D94" s="6"/>
      <c r="E94" s="21" t="s">
        <v>250</v>
      </c>
      <c r="F94" s="84">
        <v>0</v>
      </c>
      <c r="G94" s="84">
        <v>0</v>
      </c>
      <c r="H94" s="84">
        <v>0</v>
      </c>
      <c r="I94" s="85">
        <v>28.75</v>
      </c>
      <c r="J94" s="90" t="e">
        <f>I94/F94*100</f>
        <v>#DIV/0!</v>
      </c>
      <c r="K94" s="90" t="e">
        <f>I94/H94*100</f>
        <v>#DIV/0!</v>
      </c>
    </row>
    <row r="95" spans="1:11" x14ac:dyDescent="0.25">
      <c r="A95" s="6"/>
      <c r="B95" s="13"/>
      <c r="C95" s="6"/>
      <c r="D95" s="6">
        <v>3832</v>
      </c>
      <c r="E95" s="21" t="s">
        <v>251</v>
      </c>
      <c r="F95" s="84">
        <v>0</v>
      </c>
      <c r="G95" s="84">
        <v>0</v>
      </c>
      <c r="H95" s="84">
        <v>0</v>
      </c>
      <c r="I95" s="85">
        <v>28.75</v>
      </c>
      <c r="J95" s="90" t="e">
        <f>I95/F95*100</f>
        <v>#DIV/0!</v>
      </c>
      <c r="K95" s="90" t="e">
        <f>I95/H95*100</f>
        <v>#DIV/0!</v>
      </c>
    </row>
    <row r="96" spans="1:11" x14ac:dyDescent="0.25">
      <c r="A96" s="6"/>
      <c r="B96" s="13"/>
      <c r="C96" s="6"/>
      <c r="D96" s="6">
        <v>3835</v>
      </c>
      <c r="E96" s="21" t="s">
        <v>252</v>
      </c>
      <c r="F96" s="84">
        <v>0</v>
      </c>
      <c r="G96" s="84">
        <v>0</v>
      </c>
      <c r="H96" s="84">
        <v>0</v>
      </c>
      <c r="I96" s="85">
        <v>15</v>
      </c>
      <c r="J96" s="90" t="e">
        <f>I96/F96*100</f>
        <v>#DIV/0!</v>
      </c>
      <c r="K96" s="90" t="e">
        <f>I96/H96*100</f>
        <v>#DIV/0!</v>
      </c>
    </row>
    <row r="97" spans="1:11" x14ac:dyDescent="0.25">
      <c r="A97" s="8">
        <v>4</v>
      </c>
      <c r="B97" s="8"/>
      <c r="C97" s="8"/>
      <c r="D97" s="8"/>
      <c r="E97" s="11" t="s">
        <v>6</v>
      </c>
      <c r="F97" s="84">
        <v>39675.65</v>
      </c>
      <c r="G97" s="84">
        <v>274000</v>
      </c>
      <c r="H97" s="84">
        <v>303300</v>
      </c>
      <c r="I97" s="85">
        <v>28471.16</v>
      </c>
      <c r="J97" s="90">
        <f t="shared" si="2"/>
        <v>71.759782133373989</v>
      </c>
      <c r="K97" s="90">
        <f t="shared" si="3"/>
        <v>9.387128255852291</v>
      </c>
    </row>
    <row r="98" spans="1:11" ht="25.5" x14ac:dyDescent="0.25">
      <c r="A98" s="9"/>
      <c r="B98" s="9">
        <v>41</v>
      </c>
      <c r="C98" s="9"/>
      <c r="D98" s="9"/>
      <c r="E98" s="12" t="s">
        <v>7</v>
      </c>
      <c r="F98" s="84">
        <v>279.99</v>
      </c>
      <c r="G98" s="84">
        <v>0</v>
      </c>
      <c r="H98" s="86">
        <v>0</v>
      </c>
      <c r="I98" s="85">
        <v>0</v>
      </c>
      <c r="J98" s="98">
        <v>0</v>
      </c>
      <c r="K98" s="98" t="e">
        <f t="shared" si="3"/>
        <v>#DIV/0!</v>
      </c>
    </row>
    <row r="99" spans="1:11" x14ac:dyDescent="0.25">
      <c r="A99" s="9"/>
      <c r="B99" s="9"/>
      <c r="C99" s="6">
        <v>412</v>
      </c>
      <c r="D99" s="6"/>
      <c r="E99" s="6" t="s">
        <v>151</v>
      </c>
      <c r="F99" s="84">
        <v>279.99</v>
      </c>
      <c r="G99" s="84">
        <v>0</v>
      </c>
      <c r="H99" s="86">
        <v>0</v>
      </c>
      <c r="I99" s="85">
        <v>0</v>
      </c>
      <c r="J99" s="98">
        <v>0</v>
      </c>
      <c r="K99" s="98" t="e">
        <f t="shared" si="3"/>
        <v>#DIV/0!</v>
      </c>
    </row>
    <row r="100" spans="1:11" x14ac:dyDescent="0.25">
      <c r="A100" s="9"/>
      <c r="B100" s="9"/>
      <c r="C100" s="6"/>
      <c r="D100" s="6">
        <v>4123</v>
      </c>
      <c r="E100" s="6" t="s">
        <v>152</v>
      </c>
      <c r="F100" s="84">
        <v>0</v>
      </c>
      <c r="G100" s="84">
        <v>0</v>
      </c>
      <c r="H100" s="86"/>
      <c r="I100" s="85">
        <v>0</v>
      </c>
      <c r="J100" s="98">
        <v>0</v>
      </c>
      <c r="K100" s="98">
        <v>0</v>
      </c>
    </row>
    <row r="101" spans="1:11" x14ac:dyDescent="0.25">
      <c r="A101" s="9"/>
      <c r="B101" s="9"/>
      <c r="C101" s="6"/>
      <c r="D101" s="6">
        <v>4124</v>
      </c>
      <c r="E101" s="6" t="s">
        <v>153</v>
      </c>
      <c r="F101" s="84">
        <v>0</v>
      </c>
      <c r="G101" s="84">
        <v>0</v>
      </c>
      <c r="H101" s="86">
        <v>0</v>
      </c>
      <c r="I101" s="85">
        <v>0</v>
      </c>
      <c r="J101" s="98">
        <v>0</v>
      </c>
      <c r="K101" s="98" t="e">
        <f t="shared" si="3"/>
        <v>#DIV/0!</v>
      </c>
    </row>
    <row r="102" spans="1:11" x14ac:dyDescent="0.25">
      <c r="A102" s="9"/>
      <c r="B102" s="9"/>
      <c r="C102" s="6"/>
      <c r="D102" s="6">
        <v>4126</v>
      </c>
      <c r="E102" s="6" t="s">
        <v>154</v>
      </c>
      <c r="F102" s="84">
        <v>279.99</v>
      </c>
      <c r="G102" s="84">
        <v>0</v>
      </c>
      <c r="H102" s="86"/>
      <c r="I102" s="85">
        <v>0</v>
      </c>
      <c r="J102" s="98">
        <v>0</v>
      </c>
      <c r="K102" s="98">
        <v>0</v>
      </c>
    </row>
    <row r="103" spans="1:11" x14ac:dyDescent="0.25">
      <c r="A103" s="9"/>
      <c r="B103" s="9">
        <v>42</v>
      </c>
      <c r="C103" s="6"/>
      <c r="D103" s="6"/>
      <c r="E103" s="6" t="s">
        <v>96</v>
      </c>
      <c r="F103" s="84">
        <v>39395.660000000003</v>
      </c>
      <c r="G103" s="84">
        <v>150000</v>
      </c>
      <c r="H103" s="86">
        <v>179300</v>
      </c>
      <c r="I103" s="85">
        <v>28471.16</v>
      </c>
      <c r="J103" s="90">
        <f t="shared" si="2"/>
        <v>72.269788093409275</v>
      </c>
      <c r="K103" s="90">
        <f t="shared" si="3"/>
        <v>15.879063022866704</v>
      </c>
    </row>
    <row r="104" spans="1:11" x14ac:dyDescent="0.25">
      <c r="A104" s="9"/>
      <c r="B104" s="9"/>
      <c r="C104" s="6">
        <v>421</v>
      </c>
      <c r="D104" s="6"/>
      <c r="E104" s="6" t="s">
        <v>155</v>
      </c>
      <c r="F104" s="84">
        <v>0</v>
      </c>
      <c r="G104" s="84">
        <v>0</v>
      </c>
      <c r="H104" s="86">
        <v>0</v>
      </c>
      <c r="I104" s="85">
        <v>0</v>
      </c>
      <c r="J104" s="98">
        <v>0</v>
      </c>
      <c r="K104" s="98">
        <v>0</v>
      </c>
    </row>
    <row r="105" spans="1:11" x14ac:dyDescent="0.25">
      <c r="A105" s="9"/>
      <c r="B105" s="9"/>
      <c r="C105" s="6"/>
      <c r="D105" s="6">
        <v>4211</v>
      </c>
      <c r="E105" s="6" t="s">
        <v>29</v>
      </c>
      <c r="F105" s="84">
        <v>0</v>
      </c>
      <c r="G105" s="84">
        <v>0</v>
      </c>
      <c r="H105" s="86">
        <v>0</v>
      </c>
      <c r="I105" s="85">
        <v>0</v>
      </c>
      <c r="J105" s="98">
        <v>0</v>
      </c>
      <c r="K105" s="98">
        <v>0</v>
      </c>
    </row>
    <row r="106" spans="1:11" x14ac:dyDescent="0.25">
      <c r="A106" s="9"/>
      <c r="B106" s="9"/>
      <c r="C106" s="6">
        <v>422</v>
      </c>
      <c r="D106" s="6"/>
      <c r="E106" s="6" t="s">
        <v>156</v>
      </c>
      <c r="F106" s="84">
        <v>38784.53</v>
      </c>
      <c r="G106" s="84">
        <v>104000</v>
      </c>
      <c r="H106" s="86">
        <v>109300</v>
      </c>
      <c r="I106" s="85">
        <v>28471.16</v>
      </c>
      <c r="J106" s="90">
        <f t="shared" si="2"/>
        <v>73.408547170740505</v>
      </c>
      <c r="K106" s="90">
        <f t="shared" si="3"/>
        <v>26.048636779505944</v>
      </c>
    </row>
    <row r="107" spans="1:11" x14ac:dyDescent="0.25">
      <c r="A107" s="9"/>
      <c r="B107" s="9"/>
      <c r="C107" s="6"/>
      <c r="D107" s="6">
        <v>4221</v>
      </c>
      <c r="E107" s="6" t="s">
        <v>157</v>
      </c>
      <c r="F107" s="84">
        <v>7214.4</v>
      </c>
      <c r="G107" s="84">
        <v>7000</v>
      </c>
      <c r="H107" s="86">
        <v>7300</v>
      </c>
      <c r="I107" s="85">
        <v>16904</v>
      </c>
      <c r="J107" s="90">
        <f t="shared" si="2"/>
        <v>234.30915945886008</v>
      </c>
      <c r="K107" s="90">
        <f t="shared" si="3"/>
        <v>231.56164383561645</v>
      </c>
    </row>
    <row r="108" spans="1:11" x14ac:dyDescent="0.25">
      <c r="A108" s="9"/>
      <c r="B108" s="9"/>
      <c r="C108" s="6"/>
      <c r="D108" s="6">
        <v>4222</v>
      </c>
      <c r="E108" s="6" t="s">
        <v>158</v>
      </c>
      <c r="F108" s="84">
        <v>0</v>
      </c>
      <c r="G108" s="84">
        <v>0</v>
      </c>
      <c r="H108" s="86"/>
      <c r="I108" s="85">
        <v>577.08000000000004</v>
      </c>
      <c r="J108" s="98" t="e">
        <f t="shared" si="2"/>
        <v>#DIV/0!</v>
      </c>
      <c r="K108" s="98">
        <v>0</v>
      </c>
    </row>
    <row r="109" spans="1:11" x14ac:dyDescent="0.25">
      <c r="A109" s="9"/>
      <c r="B109" s="9"/>
      <c r="C109" s="6"/>
      <c r="D109" s="6">
        <v>4223</v>
      </c>
      <c r="E109" s="6" t="s">
        <v>159</v>
      </c>
      <c r="F109" s="84">
        <v>0</v>
      </c>
      <c r="G109" s="84">
        <v>0</v>
      </c>
      <c r="H109" s="86">
        <v>2800</v>
      </c>
      <c r="I109" s="85">
        <v>2090</v>
      </c>
      <c r="J109" s="98">
        <v>0</v>
      </c>
      <c r="K109" s="90">
        <f t="shared" si="3"/>
        <v>74.642857142857139</v>
      </c>
    </row>
    <row r="110" spans="1:11" x14ac:dyDescent="0.25">
      <c r="A110" s="9"/>
      <c r="B110" s="9"/>
      <c r="C110" s="6"/>
      <c r="D110" s="6">
        <v>4225</v>
      </c>
      <c r="E110" s="6" t="s">
        <v>160</v>
      </c>
      <c r="F110" s="84">
        <v>14364.18</v>
      </c>
      <c r="G110" s="84">
        <v>0</v>
      </c>
      <c r="H110" s="86" t="s">
        <v>244</v>
      </c>
      <c r="I110" s="85">
        <v>8900.08</v>
      </c>
      <c r="J110" s="90">
        <f>I110/F110*100</f>
        <v>61.960237201148971</v>
      </c>
      <c r="K110" s="90" t="e">
        <f>I110/H110*100</f>
        <v>#VALUE!</v>
      </c>
    </row>
    <row r="111" spans="1:11" x14ac:dyDescent="0.25">
      <c r="A111" s="9"/>
      <c r="B111" s="9"/>
      <c r="C111" s="6"/>
      <c r="D111" s="6">
        <v>4226</v>
      </c>
      <c r="E111" s="6" t="s">
        <v>161</v>
      </c>
      <c r="F111" s="84">
        <v>16141.95</v>
      </c>
      <c r="G111" s="84">
        <v>32000</v>
      </c>
      <c r="H111" s="86">
        <v>32000</v>
      </c>
      <c r="I111" s="85">
        <v>0</v>
      </c>
      <c r="J111" s="98">
        <v>0</v>
      </c>
      <c r="K111" s="98">
        <f>I111/H111*100</f>
        <v>0</v>
      </c>
    </row>
    <row r="112" spans="1:11" x14ac:dyDescent="0.25">
      <c r="A112" s="9"/>
      <c r="B112" s="9"/>
      <c r="C112" s="6"/>
      <c r="D112" s="6">
        <v>4227</v>
      </c>
      <c r="E112" s="6" t="s">
        <v>162</v>
      </c>
      <c r="F112" s="84">
        <v>1675.13</v>
      </c>
      <c r="G112" s="84">
        <v>65000</v>
      </c>
      <c r="H112" s="86">
        <v>67200</v>
      </c>
      <c r="I112" s="85">
        <v>0</v>
      </c>
      <c r="J112" s="98">
        <v>0</v>
      </c>
      <c r="K112" s="98">
        <f>I112/H112*100</f>
        <v>0</v>
      </c>
    </row>
    <row r="113" spans="1:11" x14ac:dyDescent="0.25">
      <c r="A113" s="9"/>
      <c r="B113" s="9"/>
      <c r="C113" s="6">
        <v>423</v>
      </c>
      <c r="D113" s="6"/>
      <c r="E113" s="6"/>
      <c r="F113" s="84">
        <v>0</v>
      </c>
      <c r="G113" s="84">
        <v>46000</v>
      </c>
      <c r="H113" s="86">
        <v>70000</v>
      </c>
      <c r="I113" s="85">
        <v>0</v>
      </c>
      <c r="J113" s="98">
        <v>0</v>
      </c>
      <c r="K113" s="98">
        <f>I113/H113*100</f>
        <v>0</v>
      </c>
    </row>
    <row r="114" spans="1:11" x14ac:dyDescent="0.25">
      <c r="A114" s="9"/>
      <c r="B114" s="9"/>
      <c r="C114" s="6"/>
      <c r="D114" s="6">
        <v>4231</v>
      </c>
      <c r="E114" s="6"/>
      <c r="F114" s="84">
        <v>0</v>
      </c>
      <c r="G114" s="84">
        <v>46000</v>
      </c>
      <c r="H114" s="86">
        <v>70000</v>
      </c>
      <c r="I114" s="85">
        <v>0</v>
      </c>
      <c r="J114" s="98">
        <v>0</v>
      </c>
      <c r="K114" s="98">
        <f>I114/H114*100</f>
        <v>0</v>
      </c>
    </row>
    <row r="115" spans="1:11" x14ac:dyDescent="0.25">
      <c r="A115" s="9"/>
      <c r="B115" s="9"/>
      <c r="C115" s="6"/>
      <c r="D115" s="6"/>
      <c r="E115" s="6"/>
      <c r="F115" s="84">
        <v>0</v>
      </c>
      <c r="G115" s="84">
        <v>0</v>
      </c>
      <c r="H115" s="86">
        <v>0</v>
      </c>
      <c r="I115" s="85">
        <v>0</v>
      </c>
      <c r="J115" s="98">
        <v>0</v>
      </c>
      <c r="K115" s="98">
        <v>0</v>
      </c>
    </row>
    <row r="116" spans="1:11" x14ac:dyDescent="0.25">
      <c r="A116" s="9"/>
      <c r="B116" s="9">
        <v>45</v>
      </c>
      <c r="C116" s="9"/>
      <c r="D116" s="9"/>
      <c r="E116" s="12"/>
      <c r="F116" s="84">
        <v>0</v>
      </c>
      <c r="G116" s="84">
        <v>124000</v>
      </c>
      <c r="H116" s="86">
        <v>124000</v>
      </c>
      <c r="I116" s="85">
        <v>0</v>
      </c>
      <c r="J116" s="98">
        <v>0</v>
      </c>
      <c r="K116" s="98">
        <f>I116/H116*100</f>
        <v>0</v>
      </c>
    </row>
    <row r="117" spans="1:11" x14ac:dyDescent="0.25">
      <c r="A117" s="9"/>
      <c r="B117" s="9"/>
      <c r="C117" s="6">
        <v>451</v>
      </c>
      <c r="D117" s="6"/>
      <c r="E117" s="6"/>
      <c r="F117" s="84">
        <v>0</v>
      </c>
      <c r="G117" s="84">
        <v>124000</v>
      </c>
      <c r="H117" s="86">
        <v>124000</v>
      </c>
      <c r="I117" s="85">
        <v>0</v>
      </c>
      <c r="J117" s="98">
        <v>0</v>
      </c>
      <c r="K117" s="98">
        <f>I117/H117*100</f>
        <v>0</v>
      </c>
    </row>
    <row r="118" spans="1:11" x14ac:dyDescent="0.25">
      <c r="A118" s="9"/>
      <c r="B118" s="9"/>
      <c r="C118" s="6"/>
      <c r="D118" s="6">
        <v>451</v>
      </c>
      <c r="E118" s="6"/>
      <c r="F118" s="84">
        <v>0</v>
      </c>
      <c r="G118" s="84">
        <v>124000</v>
      </c>
      <c r="H118" s="86">
        <v>124000</v>
      </c>
      <c r="I118" s="85">
        <v>0</v>
      </c>
      <c r="J118" s="98">
        <v>0</v>
      </c>
      <c r="K118" s="98">
        <v>0</v>
      </c>
    </row>
    <row r="119" spans="1:11" x14ac:dyDescent="0.25">
      <c r="A119" s="80"/>
      <c r="B119" s="80"/>
      <c r="C119" s="81"/>
      <c r="D119" s="81"/>
      <c r="E119" s="81"/>
      <c r="F119" s="82"/>
      <c r="G119" s="82"/>
      <c r="H119" s="83"/>
    </row>
    <row r="122" spans="1:11" ht="1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4.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</sheetData>
  <mergeCells count="12">
    <mergeCell ref="A1:K1"/>
    <mergeCell ref="A2:K2"/>
    <mergeCell ref="A4:K4"/>
    <mergeCell ref="A6:K6"/>
    <mergeCell ref="A40:E40"/>
    <mergeCell ref="A9:E9"/>
    <mergeCell ref="A39:E39"/>
    <mergeCell ref="A8:E8"/>
    <mergeCell ref="A7:K7"/>
    <mergeCell ref="A5:K5"/>
    <mergeCell ref="A38:K38"/>
    <mergeCell ref="A3:K3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4"/>
  <sheetViews>
    <sheetView topLeftCell="A3" workbookViewId="0">
      <selection activeCell="L20" sqref="L20"/>
    </sheetView>
  </sheetViews>
  <sheetFormatPr defaultRowHeight="15" x14ac:dyDescent="0.25"/>
  <cols>
    <col min="1" max="1" width="37.7109375" customWidth="1"/>
    <col min="2" max="4" width="25.28515625" customWidth="1"/>
    <col min="5" max="5" width="26.85546875" customWidth="1"/>
    <col min="6" max="7" width="15.7109375" customWidth="1"/>
    <col min="8" max="8" width="14.28515625" bestFit="1" customWidth="1"/>
  </cols>
  <sheetData>
    <row r="1" spans="1:8" ht="18" x14ac:dyDescent="0.25">
      <c r="A1" s="3"/>
      <c r="B1" s="3"/>
      <c r="C1" s="3"/>
      <c r="D1" s="3"/>
      <c r="E1" s="4"/>
      <c r="F1" s="4"/>
      <c r="G1" s="4"/>
    </row>
    <row r="2" spans="1:8" ht="15.75" customHeight="1" x14ac:dyDescent="0.25">
      <c r="A2" s="115" t="s">
        <v>37</v>
      </c>
      <c r="B2" s="115"/>
      <c r="C2" s="115"/>
      <c r="D2" s="115"/>
      <c r="E2" s="115"/>
      <c r="F2" s="115"/>
      <c r="G2" s="115"/>
    </row>
    <row r="3" spans="1:8" ht="18" x14ac:dyDescent="0.25">
      <c r="A3" s="46"/>
      <c r="B3" s="46"/>
      <c r="C3" s="46"/>
      <c r="D3" s="46"/>
      <c r="E3" s="47"/>
      <c r="F3" s="47"/>
      <c r="G3" s="47"/>
    </row>
    <row r="4" spans="1:8" ht="33.75" customHeight="1" x14ac:dyDescent="0.25">
      <c r="A4" s="34" t="s">
        <v>8</v>
      </c>
      <c r="B4" s="34" t="s">
        <v>235</v>
      </c>
      <c r="C4" s="34" t="s">
        <v>236</v>
      </c>
      <c r="D4" s="34" t="s">
        <v>237</v>
      </c>
      <c r="E4" s="34" t="s">
        <v>230</v>
      </c>
      <c r="F4" s="34" t="s">
        <v>21</v>
      </c>
      <c r="G4" s="34" t="s">
        <v>47</v>
      </c>
    </row>
    <row r="5" spans="1:8" x14ac:dyDescent="0.25">
      <c r="A5" s="34">
        <v>1</v>
      </c>
      <c r="B5" s="36">
        <v>2</v>
      </c>
      <c r="C5" s="36">
        <v>3</v>
      </c>
      <c r="D5" s="36">
        <v>4</v>
      </c>
      <c r="E5" s="36">
        <v>5</v>
      </c>
      <c r="F5" s="36" t="s">
        <v>34</v>
      </c>
      <c r="G5" s="36" t="s">
        <v>35</v>
      </c>
    </row>
    <row r="6" spans="1:8" x14ac:dyDescent="0.25">
      <c r="A6" s="5" t="s">
        <v>44</v>
      </c>
      <c r="B6" s="92">
        <v>2003616.35</v>
      </c>
      <c r="C6" s="92">
        <v>4357700</v>
      </c>
      <c r="D6" s="92">
        <v>4912900</v>
      </c>
      <c r="E6" s="92">
        <f>E7+E9+E11+E13</f>
        <v>2465291.0300000003</v>
      </c>
      <c r="F6" s="97">
        <f>E6/B6*100</f>
        <v>123.04206990524908</v>
      </c>
      <c r="G6" s="97">
        <f t="shared" ref="G6:G8" si="0">E6/D6*100</f>
        <v>50.179955423476976</v>
      </c>
    </row>
    <row r="7" spans="1:8" s="91" customFormat="1" x14ac:dyDescent="0.25">
      <c r="A7" s="5" t="s">
        <v>17</v>
      </c>
      <c r="B7" s="93">
        <v>1570586.94</v>
      </c>
      <c r="C7" s="93">
        <v>3387900</v>
      </c>
      <c r="D7" s="93">
        <v>3915400</v>
      </c>
      <c r="E7" s="94">
        <v>1801494.27</v>
      </c>
      <c r="F7" s="97">
        <f t="shared" ref="F7:F29" si="1">E7/B7*100</f>
        <v>114.70197695646189</v>
      </c>
      <c r="G7" s="97">
        <f t="shared" si="0"/>
        <v>46.010478367472032</v>
      </c>
    </row>
    <row r="8" spans="1:8" ht="15.75" customHeight="1" x14ac:dyDescent="0.25">
      <c r="A8" s="19" t="s">
        <v>18</v>
      </c>
      <c r="B8" s="48">
        <v>1570586.94</v>
      </c>
      <c r="C8" s="48">
        <v>3387900</v>
      </c>
      <c r="D8" s="48">
        <v>3915400</v>
      </c>
      <c r="E8" s="49">
        <v>1801494.27</v>
      </c>
      <c r="F8" s="97">
        <f t="shared" si="1"/>
        <v>114.70197695646189</v>
      </c>
      <c r="G8" s="97">
        <f t="shared" si="0"/>
        <v>46.010478367472032</v>
      </c>
    </row>
    <row r="9" spans="1:8" s="91" customFormat="1" x14ac:dyDescent="0.25">
      <c r="A9" s="5" t="s">
        <v>19</v>
      </c>
      <c r="B9" s="93">
        <v>41996.78</v>
      </c>
      <c r="C9" s="93">
        <v>70400</v>
      </c>
      <c r="D9" s="95">
        <v>70400</v>
      </c>
      <c r="E9" s="94">
        <v>50075.26</v>
      </c>
      <c r="F9" s="97">
        <f>E9/B9*100</f>
        <v>119.23595094671543</v>
      </c>
      <c r="G9" s="97">
        <f>E9/D9*100</f>
        <v>71.129630681818185</v>
      </c>
    </row>
    <row r="10" spans="1:8" x14ac:dyDescent="0.25">
      <c r="A10" s="20" t="s">
        <v>20</v>
      </c>
      <c r="B10" s="48">
        <v>41996.78</v>
      </c>
      <c r="C10" s="48">
        <v>70400</v>
      </c>
      <c r="D10" s="96">
        <v>70400</v>
      </c>
      <c r="E10" s="49">
        <v>50075.26</v>
      </c>
      <c r="F10" s="97">
        <f t="shared" si="1"/>
        <v>119.23595094671543</v>
      </c>
      <c r="G10" s="97">
        <f t="shared" ref="G10:G14" si="2">E10/D10*100</f>
        <v>71.129630681818185</v>
      </c>
      <c r="H10" s="107"/>
    </row>
    <row r="11" spans="1:8" s="91" customFormat="1" x14ac:dyDescent="0.25">
      <c r="A11" s="5" t="s">
        <v>167</v>
      </c>
      <c r="B11" s="93">
        <v>377432.63</v>
      </c>
      <c r="C11" s="93">
        <v>854500</v>
      </c>
      <c r="D11" s="95">
        <v>882200</v>
      </c>
      <c r="E11" s="94">
        <v>592921.5</v>
      </c>
      <c r="F11" s="97">
        <f t="shared" si="1"/>
        <v>157.09333345132347</v>
      </c>
      <c r="G11" s="97">
        <f t="shared" si="2"/>
        <v>67.209419632736342</v>
      </c>
      <c r="H11" s="113"/>
    </row>
    <row r="12" spans="1:8" x14ac:dyDescent="0.25">
      <c r="A12" s="20" t="s">
        <v>168</v>
      </c>
      <c r="B12" s="48">
        <v>377432.63</v>
      </c>
      <c r="C12" s="48">
        <v>854500</v>
      </c>
      <c r="D12" s="96">
        <v>882200</v>
      </c>
      <c r="E12" s="49">
        <v>592921.5</v>
      </c>
      <c r="F12" s="97">
        <f t="shared" si="1"/>
        <v>157.09333345132347</v>
      </c>
      <c r="G12" s="97">
        <f t="shared" si="2"/>
        <v>67.209419632736342</v>
      </c>
    </row>
    <row r="13" spans="1:8" s="91" customFormat="1" x14ac:dyDescent="0.25">
      <c r="A13" s="5" t="s">
        <v>169</v>
      </c>
      <c r="B13" s="93">
        <v>9600</v>
      </c>
      <c r="C13" s="93">
        <v>39900</v>
      </c>
      <c r="D13" s="93">
        <v>39900</v>
      </c>
      <c r="E13" s="94">
        <v>20800</v>
      </c>
      <c r="F13" s="97">
        <f t="shared" si="1"/>
        <v>216.66666666666666</v>
      </c>
      <c r="G13" s="97">
        <f t="shared" si="2"/>
        <v>52.130325814536334</v>
      </c>
    </row>
    <row r="14" spans="1:8" ht="15.75" customHeight="1" x14ac:dyDescent="0.25">
      <c r="A14" s="19" t="s">
        <v>174</v>
      </c>
      <c r="B14" s="48">
        <v>9600</v>
      </c>
      <c r="C14" s="48">
        <v>39900</v>
      </c>
      <c r="D14" s="48">
        <v>39900</v>
      </c>
      <c r="E14" s="49">
        <v>20800</v>
      </c>
      <c r="F14" s="97">
        <f t="shared" si="1"/>
        <v>216.66666666666666</v>
      </c>
      <c r="G14" s="97">
        <f t="shared" si="2"/>
        <v>52.130325814536334</v>
      </c>
    </row>
    <row r="15" spans="1:8" s="91" customFormat="1" x14ac:dyDescent="0.25">
      <c r="A15" s="5" t="s">
        <v>170</v>
      </c>
      <c r="B15" s="93">
        <v>4000</v>
      </c>
      <c r="C15" s="93">
        <v>5000</v>
      </c>
      <c r="D15" s="95">
        <v>5000</v>
      </c>
      <c r="E15" s="94">
        <v>0</v>
      </c>
      <c r="F15" s="97">
        <f t="shared" si="1"/>
        <v>0</v>
      </c>
      <c r="G15" s="49">
        <f t="shared" ref="G7:G29" si="3">E15/D15</f>
        <v>0</v>
      </c>
    </row>
    <row r="16" spans="1:8" x14ac:dyDescent="0.25">
      <c r="A16" s="20" t="s">
        <v>171</v>
      </c>
      <c r="B16" s="48">
        <v>4000</v>
      </c>
      <c r="C16" s="48">
        <v>5000</v>
      </c>
      <c r="D16" s="96">
        <v>5000</v>
      </c>
      <c r="E16" s="49">
        <v>0</v>
      </c>
      <c r="F16" s="97">
        <f t="shared" si="1"/>
        <v>0</v>
      </c>
      <c r="G16" s="49">
        <f t="shared" si="3"/>
        <v>0</v>
      </c>
    </row>
    <row r="17" spans="1:10" s="91" customFormat="1" ht="25.5" x14ac:dyDescent="0.25">
      <c r="A17" s="5" t="s">
        <v>173</v>
      </c>
      <c r="B17" s="93">
        <v>0</v>
      </c>
      <c r="C17" s="93">
        <v>0</v>
      </c>
      <c r="D17" s="95">
        <v>0</v>
      </c>
      <c r="E17" s="94">
        <v>0</v>
      </c>
      <c r="F17" s="97" t="e">
        <f t="shared" si="1"/>
        <v>#DIV/0!</v>
      </c>
      <c r="G17" s="49">
        <v>0</v>
      </c>
    </row>
    <row r="18" spans="1:10" ht="25.5" x14ac:dyDescent="0.25">
      <c r="A18" s="20" t="s">
        <v>172</v>
      </c>
      <c r="B18" s="48">
        <v>0</v>
      </c>
      <c r="C18" s="48">
        <v>0</v>
      </c>
      <c r="D18" s="96">
        <v>0</v>
      </c>
      <c r="E18" s="49">
        <v>0</v>
      </c>
      <c r="F18" s="97" t="e">
        <f t="shared" si="1"/>
        <v>#DIV/0!</v>
      </c>
      <c r="G18" s="49">
        <v>0</v>
      </c>
    </row>
    <row r="19" spans="1:10" s="91" customFormat="1" ht="15.75" customHeight="1" x14ac:dyDescent="0.25">
      <c r="A19" s="5" t="s">
        <v>45</v>
      </c>
      <c r="B19" s="93">
        <v>2098341.9300000002</v>
      </c>
      <c r="C19" s="93">
        <v>4357700</v>
      </c>
      <c r="D19" s="95">
        <v>4912900</v>
      </c>
      <c r="E19" s="94">
        <f>E20+E22+E24+E26+E28</f>
        <v>2375906.4</v>
      </c>
      <c r="F19" s="97">
        <f t="shared" si="1"/>
        <v>113.22779981811637</v>
      </c>
      <c r="G19" s="97">
        <f>E19/D19*100</f>
        <v>48.360569113965276</v>
      </c>
    </row>
    <row r="20" spans="1:10" s="91" customFormat="1" ht="15.75" customHeight="1" x14ac:dyDescent="0.25">
      <c r="A20" s="5" t="s">
        <v>17</v>
      </c>
      <c r="B20" s="93">
        <v>1681199.66</v>
      </c>
      <c r="C20" s="93">
        <v>3387900</v>
      </c>
      <c r="D20" s="93">
        <v>3915400</v>
      </c>
      <c r="E20" s="94">
        <v>1903598.23</v>
      </c>
      <c r="F20" s="97">
        <f t="shared" si="1"/>
        <v>113.22856382209832</v>
      </c>
      <c r="G20" s="97">
        <f t="shared" ref="G20:G29" si="4">E20/D20*100</f>
        <v>48.618231342902384</v>
      </c>
    </row>
    <row r="21" spans="1:10" ht="14.25" customHeight="1" x14ac:dyDescent="0.25">
      <c r="A21" s="19" t="s">
        <v>18</v>
      </c>
      <c r="B21" s="48">
        <v>1681199.66</v>
      </c>
      <c r="C21" s="48">
        <v>3387900</v>
      </c>
      <c r="D21" s="48">
        <v>3915400</v>
      </c>
      <c r="E21" s="49">
        <v>1903598.23</v>
      </c>
      <c r="F21" s="97">
        <f t="shared" si="1"/>
        <v>113.22856382209832</v>
      </c>
      <c r="G21" s="97">
        <f t="shared" si="4"/>
        <v>48.618231342902384</v>
      </c>
    </row>
    <row r="22" spans="1:10" s="91" customFormat="1" x14ac:dyDescent="0.25">
      <c r="A22" s="5" t="s">
        <v>19</v>
      </c>
      <c r="B22" s="93">
        <v>9620.35</v>
      </c>
      <c r="C22" s="93">
        <v>70400</v>
      </c>
      <c r="D22" s="95">
        <v>70400</v>
      </c>
      <c r="E22" s="94">
        <v>13751.59</v>
      </c>
      <c r="F22" s="97">
        <f t="shared" si="1"/>
        <v>142.94272037919617</v>
      </c>
      <c r="G22" s="97">
        <f t="shared" si="4"/>
        <v>19.533508522727271</v>
      </c>
    </row>
    <row r="23" spans="1:10" x14ac:dyDescent="0.25">
      <c r="A23" s="20" t="s">
        <v>20</v>
      </c>
      <c r="B23" s="48">
        <v>9620.35</v>
      </c>
      <c r="C23" s="48">
        <v>70400</v>
      </c>
      <c r="D23" s="96">
        <v>70400</v>
      </c>
      <c r="E23" s="49">
        <v>13751.59</v>
      </c>
      <c r="F23" s="97">
        <f t="shared" si="1"/>
        <v>142.94272037919617</v>
      </c>
      <c r="G23" s="97">
        <f t="shared" si="4"/>
        <v>19.533508522727271</v>
      </c>
      <c r="H23" s="114"/>
    </row>
    <row r="24" spans="1:10" s="91" customFormat="1" x14ac:dyDescent="0.25">
      <c r="A24" s="5" t="s">
        <v>167</v>
      </c>
      <c r="B24" s="93">
        <v>392318.38</v>
      </c>
      <c r="C24" s="93">
        <v>854500</v>
      </c>
      <c r="D24" s="95">
        <v>882200</v>
      </c>
      <c r="E24" s="94">
        <f>429541.58+15</f>
        <v>429556.58</v>
      </c>
      <c r="F24" s="97">
        <f t="shared" si="1"/>
        <v>109.4918316088071</v>
      </c>
      <c r="G24" s="97">
        <f t="shared" si="4"/>
        <v>48.691518929947861</v>
      </c>
      <c r="H24" s="113"/>
    </row>
    <row r="25" spans="1:10" x14ac:dyDescent="0.25">
      <c r="A25" s="20" t="s">
        <v>168</v>
      </c>
      <c r="B25" s="48">
        <v>392318.38</v>
      </c>
      <c r="C25" s="48">
        <v>854500</v>
      </c>
      <c r="D25" s="96">
        <v>882200</v>
      </c>
      <c r="E25" s="49">
        <v>429556.58</v>
      </c>
      <c r="F25" s="97">
        <f t="shared" si="1"/>
        <v>109.4918316088071</v>
      </c>
      <c r="G25" s="97">
        <f t="shared" si="4"/>
        <v>48.691518929947861</v>
      </c>
    </row>
    <row r="26" spans="1:10" s="91" customFormat="1" ht="15.75" customHeight="1" x14ac:dyDescent="0.25">
      <c r="A26" s="5" t="s">
        <v>169</v>
      </c>
      <c r="B26" s="93">
        <v>12000</v>
      </c>
      <c r="C26" s="93">
        <v>39900</v>
      </c>
      <c r="D26" s="93">
        <v>39900</v>
      </c>
      <c r="E26" s="94">
        <v>25000</v>
      </c>
      <c r="F26" s="97">
        <f t="shared" si="1"/>
        <v>208.33333333333334</v>
      </c>
      <c r="G26" s="97">
        <f t="shared" si="4"/>
        <v>62.656641604010019</v>
      </c>
    </row>
    <row r="27" spans="1:10" x14ac:dyDescent="0.25">
      <c r="A27" s="19" t="s">
        <v>174</v>
      </c>
      <c r="B27" s="48">
        <v>12000</v>
      </c>
      <c r="C27" s="48">
        <v>39900</v>
      </c>
      <c r="D27" s="48">
        <v>39900</v>
      </c>
      <c r="E27" s="49">
        <v>25000</v>
      </c>
      <c r="F27" s="97">
        <f t="shared" si="1"/>
        <v>208.33333333333334</v>
      </c>
      <c r="G27" s="97">
        <f t="shared" si="4"/>
        <v>62.656641604010019</v>
      </c>
    </row>
    <row r="28" spans="1:10" s="91" customFormat="1" x14ac:dyDescent="0.25">
      <c r="A28" s="5" t="s">
        <v>170</v>
      </c>
      <c r="B28" s="93">
        <v>4000</v>
      </c>
      <c r="C28" s="93">
        <v>5000</v>
      </c>
      <c r="D28" s="95">
        <v>5000</v>
      </c>
      <c r="E28" s="94">
        <v>4000</v>
      </c>
      <c r="F28" s="97">
        <f t="shared" si="1"/>
        <v>100</v>
      </c>
      <c r="G28" s="97">
        <f t="shared" si="4"/>
        <v>80</v>
      </c>
    </row>
    <row r="29" spans="1:10" x14ac:dyDescent="0.25">
      <c r="A29" s="20" t="s">
        <v>171</v>
      </c>
      <c r="B29" s="48">
        <v>4000</v>
      </c>
      <c r="C29" s="48">
        <v>5000</v>
      </c>
      <c r="D29" s="96">
        <v>5000</v>
      </c>
      <c r="E29" s="49">
        <v>4000</v>
      </c>
      <c r="F29" s="97">
        <f t="shared" si="1"/>
        <v>100</v>
      </c>
      <c r="G29" s="97">
        <f t="shared" si="4"/>
        <v>80</v>
      </c>
    </row>
    <row r="30" spans="1:10" s="91" customFormat="1" ht="25.5" x14ac:dyDescent="0.25">
      <c r="A30" s="5" t="s">
        <v>173</v>
      </c>
      <c r="B30" s="93">
        <v>0</v>
      </c>
      <c r="C30" s="93">
        <v>0</v>
      </c>
      <c r="D30" s="95">
        <v>0</v>
      </c>
      <c r="E30" s="94">
        <v>0</v>
      </c>
      <c r="F30" s="49">
        <v>0</v>
      </c>
      <c r="G30" s="49">
        <v>0</v>
      </c>
    </row>
    <row r="31" spans="1:10" ht="25.5" x14ac:dyDescent="0.25">
      <c r="A31" s="20" t="s">
        <v>172</v>
      </c>
      <c r="B31" s="48">
        <v>0</v>
      </c>
      <c r="C31" s="48">
        <v>0</v>
      </c>
      <c r="D31" s="96">
        <v>0</v>
      </c>
      <c r="E31" s="49">
        <v>0</v>
      </c>
      <c r="F31" s="49">
        <v>0</v>
      </c>
      <c r="G31" s="49">
        <v>0</v>
      </c>
    </row>
    <row r="32" spans="1:10" ht="15" customHeight="1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</row>
    <row r="33" spans="1:10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</row>
    <row r="34" spans="1:10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</row>
  </sheetData>
  <mergeCells count="1">
    <mergeCell ref="A2:G2"/>
  </mergeCells>
  <pageMargins left="0.7" right="0.7" top="0.75" bottom="0.75" header="0.3" footer="0.3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2"/>
  <sheetViews>
    <sheetView workbookViewId="0">
      <selection activeCell="E20" sqref="E20"/>
    </sheetView>
  </sheetViews>
  <sheetFormatPr defaultRowHeight="15" x14ac:dyDescent="0.25"/>
  <cols>
    <col min="1" max="1" width="37.7109375" customWidth="1"/>
    <col min="2" max="5" width="25.28515625" customWidth="1"/>
    <col min="6" max="7" width="15.7109375" customWidth="1"/>
  </cols>
  <sheetData>
    <row r="1" spans="1:7" ht="18" x14ac:dyDescent="0.25">
      <c r="A1" s="3"/>
      <c r="B1" s="3"/>
      <c r="C1" s="3"/>
      <c r="D1" s="3"/>
      <c r="E1" s="4"/>
      <c r="F1" s="4"/>
      <c r="G1" s="4"/>
    </row>
    <row r="2" spans="1:7" ht="15.75" customHeight="1" x14ac:dyDescent="0.25">
      <c r="A2" s="115" t="s">
        <v>38</v>
      </c>
      <c r="B2" s="115"/>
      <c r="C2" s="115"/>
      <c r="D2" s="115"/>
      <c r="E2" s="115"/>
      <c r="F2" s="115"/>
      <c r="G2" s="115"/>
    </row>
    <row r="3" spans="1:7" ht="18" x14ac:dyDescent="0.25">
      <c r="A3" s="46"/>
      <c r="B3" s="46"/>
      <c r="C3" s="46"/>
      <c r="D3" s="46"/>
      <c r="E3" s="47"/>
      <c r="F3" s="47"/>
      <c r="G3" s="47"/>
    </row>
    <row r="4" spans="1:7" ht="25.5" x14ac:dyDescent="0.25">
      <c r="A4" s="34" t="s">
        <v>8</v>
      </c>
      <c r="B4" s="34" t="s">
        <v>235</v>
      </c>
      <c r="C4" s="34" t="s">
        <v>236</v>
      </c>
      <c r="D4" s="34" t="s">
        <v>237</v>
      </c>
      <c r="E4" s="34" t="s">
        <v>230</v>
      </c>
      <c r="F4" s="34" t="s">
        <v>21</v>
      </c>
      <c r="G4" s="34" t="s">
        <v>47</v>
      </c>
    </row>
    <row r="5" spans="1:7" x14ac:dyDescent="0.25">
      <c r="A5" s="36">
        <v>1</v>
      </c>
      <c r="B5" s="36">
        <v>2</v>
      </c>
      <c r="C5" s="36">
        <v>3</v>
      </c>
      <c r="D5" s="36">
        <v>4</v>
      </c>
      <c r="E5" s="36">
        <v>5</v>
      </c>
      <c r="F5" s="36" t="s">
        <v>34</v>
      </c>
      <c r="G5" s="36" t="s">
        <v>35</v>
      </c>
    </row>
    <row r="6" spans="1:7" ht="15.75" customHeight="1" x14ac:dyDescent="0.25">
      <c r="A6" s="5" t="s">
        <v>45</v>
      </c>
      <c r="B6" s="48">
        <v>2099138.39</v>
      </c>
      <c r="C6" s="48">
        <v>4357700</v>
      </c>
      <c r="D6" s="48">
        <v>4912900</v>
      </c>
      <c r="E6" s="112">
        <v>2375906.4</v>
      </c>
      <c r="F6" s="89">
        <f>E6/B6*100</f>
        <v>113.18483866135189</v>
      </c>
      <c r="G6" s="89">
        <f>E6/D6*100</f>
        <v>48.360569113965276</v>
      </c>
    </row>
    <row r="7" spans="1:7" ht="15.75" customHeight="1" x14ac:dyDescent="0.25">
      <c r="A7" s="5" t="s">
        <v>175</v>
      </c>
      <c r="B7" s="48">
        <v>2099138.39</v>
      </c>
      <c r="C7" s="48">
        <v>4357700</v>
      </c>
      <c r="D7" s="48">
        <v>4912900</v>
      </c>
      <c r="E7" s="112">
        <v>2375906.4</v>
      </c>
      <c r="F7" s="89">
        <f>E7/B7*100</f>
        <v>113.18483866135189</v>
      </c>
      <c r="G7" s="89">
        <f>E7/D7*100</f>
        <v>48.360569113965276</v>
      </c>
    </row>
    <row r="8" spans="1:7" x14ac:dyDescent="0.25">
      <c r="A8" s="10" t="s">
        <v>176</v>
      </c>
      <c r="B8" s="48">
        <v>2099138.39</v>
      </c>
      <c r="C8" s="48">
        <v>4357700</v>
      </c>
      <c r="D8" s="48">
        <v>4912900</v>
      </c>
      <c r="E8" s="112">
        <v>2375906.4</v>
      </c>
      <c r="F8" s="89">
        <f>E8/B8*100</f>
        <v>113.18483866135189</v>
      </c>
      <c r="G8" s="89">
        <f>E8/D8*100</f>
        <v>48.360569113965276</v>
      </c>
    </row>
    <row r="10" spans="1:7" x14ac:dyDescent="0.25">
      <c r="A10" s="29"/>
      <c r="B10" s="29"/>
      <c r="C10" s="29"/>
      <c r="D10" s="29"/>
      <c r="E10" s="29"/>
      <c r="F10" s="29"/>
      <c r="G10" s="29"/>
    </row>
    <row r="11" spans="1:7" x14ac:dyDescent="0.25">
      <c r="A11" s="29"/>
      <c r="B11" s="29"/>
      <c r="C11" s="29"/>
      <c r="D11" s="29"/>
      <c r="E11" s="29"/>
      <c r="F11" s="29"/>
      <c r="G11" s="29"/>
    </row>
    <row r="12" spans="1:7" x14ac:dyDescent="0.25">
      <c r="A12" s="29"/>
      <c r="B12" s="29"/>
      <c r="C12" s="29"/>
      <c r="D12" s="29"/>
      <c r="E12" s="29"/>
      <c r="F12" s="29"/>
      <c r="G12" s="29"/>
    </row>
  </sheetData>
  <mergeCells count="1">
    <mergeCell ref="A2:G2"/>
  </mergeCells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4"/>
  <sheetViews>
    <sheetView workbookViewId="0">
      <selection activeCell="F7" sqref="F7:I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42578125" customWidth="1"/>
    <col min="4" max="4" width="5.42578125" bestFit="1" customWidth="1"/>
    <col min="5" max="9" width="25.28515625" customWidth="1"/>
    <col min="10" max="11" width="15.7109375" customWidth="1"/>
  </cols>
  <sheetData>
    <row r="1" spans="1:11" ht="18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5.75" customHeight="1" x14ac:dyDescent="0.25">
      <c r="A2" s="115" t="s">
        <v>12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1" ht="18" x14ac:dyDescent="0.25">
      <c r="A3" s="46"/>
      <c r="B3" s="46"/>
      <c r="C3" s="46"/>
      <c r="D3" s="46"/>
      <c r="E3" s="46"/>
      <c r="F3" s="46"/>
      <c r="G3" s="46"/>
      <c r="H3" s="46"/>
      <c r="I3" s="47"/>
      <c r="J3" s="47"/>
      <c r="K3" s="47"/>
    </row>
    <row r="4" spans="1:11" ht="18" customHeight="1" x14ac:dyDescent="0.25">
      <c r="A4" s="115" t="s">
        <v>50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</row>
    <row r="5" spans="1:11" ht="15.75" customHeight="1" x14ac:dyDescent="0.25">
      <c r="A5" s="115" t="s">
        <v>39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</row>
    <row r="6" spans="1:11" ht="18" x14ac:dyDescent="0.25">
      <c r="A6" s="46"/>
      <c r="B6" s="46"/>
      <c r="C6" s="46"/>
      <c r="D6" s="46"/>
      <c r="E6" s="46"/>
      <c r="F6" s="46"/>
      <c r="G6" s="46"/>
      <c r="H6" s="46"/>
      <c r="I6" s="47"/>
      <c r="J6" s="47"/>
      <c r="K6" s="47"/>
    </row>
    <row r="7" spans="1:11" ht="25.5" customHeight="1" x14ac:dyDescent="0.25">
      <c r="A7" s="143" t="s">
        <v>8</v>
      </c>
      <c r="B7" s="144"/>
      <c r="C7" s="144"/>
      <c r="D7" s="144"/>
      <c r="E7" s="145"/>
      <c r="F7" s="37" t="s">
        <v>235</v>
      </c>
      <c r="G7" s="37" t="s">
        <v>236</v>
      </c>
      <c r="H7" s="37" t="s">
        <v>237</v>
      </c>
      <c r="I7" s="37" t="s">
        <v>230</v>
      </c>
      <c r="J7" s="37" t="s">
        <v>21</v>
      </c>
      <c r="K7" s="37" t="s">
        <v>47</v>
      </c>
    </row>
    <row r="8" spans="1:11" x14ac:dyDescent="0.25">
      <c r="A8" s="143">
        <v>1</v>
      </c>
      <c r="B8" s="144"/>
      <c r="C8" s="144"/>
      <c r="D8" s="144"/>
      <c r="E8" s="145"/>
      <c r="F8" s="38">
        <v>2</v>
      </c>
      <c r="G8" s="38">
        <v>3</v>
      </c>
      <c r="H8" s="38">
        <v>4</v>
      </c>
      <c r="I8" s="38">
        <v>5</v>
      </c>
      <c r="J8" s="38" t="s">
        <v>34</v>
      </c>
      <c r="K8" s="38" t="s">
        <v>35</v>
      </c>
    </row>
    <row r="9" spans="1:11" ht="25.5" x14ac:dyDescent="0.25">
      <c r="A9" s="5">
        <v>8</v>
      </c>
      <c r="B9" s="5"/>
      <c r="C9" s="5"/>
      <c r="D9" s="5"/>
      <c r="E9" s="5" t="s">
        <v>9</v>
      </c>
      <c r="F9" s="48">
        <v>0</v>
      </c>
      <c r="G9" s="48">
        <v>0</v>
      </c>
      <c r="H9" s="48">
        <v>0</v>
      </c>
      <c r="I9" s="48">
        <v>0</v>
      </c>
      <c r="J9" s="48">
        <v>0</v>
      </c>
      <c r="K9" s="48">
        <v>0</v>
      </c>
    </row>
    <row r="10" spans="1:11" ht="25.5" x14ac:dyDescent="0.25">
      <c r="A10" s="8">
        <v>5</v>
      </c>
      <c r="B10" s="8"/>
      <c r="C10" s="8"/>
      <c r="D10" s="8"/>
      <c r="E10" s="11" t="s">
        <v>10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</row>
    <row r="12" spans="1:11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</row>
    <row r="14" spans="1:11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</row>
  </sheetData>
  <mergeCells count="5">
    <mergeCell ref="A7:E7"/>
    <mergeCell ref="A8:E8"/>
    <mergeCell ref="A2:K2"/>
    <mergeCell ref="A4:K4"/>
    <mergeCell ref="A5:K5"/>
  </mergeCells>
  <pageMargins left="0.7" right="0.7" top="0.75" bottom="0.75" header="0.3" footer="0.3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0"/>
  <sheetViews>
    <sheetView workbookViewId="0">
      <selection activeCell="G52" sqref="G52"/>
    </sheetView>
  </sheetViews>
  <sheetFormatPr defaultRowHeight="15" x14ac:dyDescent="0.25"/>
  <cols>
    <col min="1" max="1" width="37.7109375" customWidth="1"/>
    <col min="2" max="5" width="25.28515625" customWidth="1"/>
    <col min="6" max="7" width="15.7109375" customWidth="1"/>
  </cols>
  <sheetData>
    <row r="1" spans="1:7" ht="18" x14ac:dyDescent="0.25">
      <c r="A1" s="3"/>
      <c r="B1" s="3"/>
      <c r="C1" s="3"/>
      <c r="D1" s="3"/>
      <c r="E1" s="4"/>
      <c r="F1" s="4"/>
      <c r="G1" s="4"/>
    </row>
    <row r="2" spans="1:7" ht="15.75" customHeight="1" x14ac:dyDescent="0.25">
      <c r="A2" s="115" t="s">
        <v>40</v>
      </c>
      <c r="B2" s="115"/>
      <c r="C2" s="115"/>
      <c r="D2" s="115"/>
      <c r="E2" s="115"/>
      <c r="F2" s="115"/>
      <c r="G2" s="115"/>
    </row>
    <row r="3" spans="1:7" ht="18" x14ac:dyDescent="0.25">
      <c r="A3" s="46"/>
      <c r="B3" s="46"/>
      <c r="C3" s="46"/>
      <c r="D3" s="46"/>
      <c r="E3" s="47"/>
      <c r="F3" s="47"/>
      <c r="G3" s="47"/>
    </row>
    <row r="4" spans="1:7" ht="25.5" x14ac:dyDescent="0.25">
      <c r="A4" s="34" t="s">
        <v>8</v>
      </c>
      <c r="B4" s="34" t="s">
        <v>235</v>
      </c>
      <c r="C4" s="34" t="s">
        <v>236</v>
      </c>
      <c r="D4" s="34" t="s">
        <v>237</v>
      </c>
      <c r="E4" s="34" t="s">
        <v>230</v>
      </c>
      <c r="F4" s="34" t="s">
        <v>21</v>
      </c>
      <c r="G4" s="34" t="s">
        <v>47</v>
      </c>
    </row>
    <row r="5" spans="1:7" x14ac:dyDescent="0.25">
      <c r="A5" s="34">
        <v>1</v>
      </c>
      <c r="B5" s="34">
        <v>2</v>
      </c>
      <c r="C5" s="34">
        <v>3</v>
      </c>
      <c r="D5" s="34">
        <v>4</v>
      </c>
      <c r="E5" s="34">
        <v>5</v>
      </c>
      <c r="F5" s="34" t="s">
        <v>34</v>
      </c>
      <c r="G5" s="34" t="s">
        <v>35</v>
      </c>
    </row>
    <row r="6" spans="1:7" x14ac:dyDescent="0.25">
      <c r="A6" s="5" t="s">
        <v>42</v>
      </c>
      <c r="B6" s="48">
        <v>0</v>
      </c>
      <c r="C6" s="48">
        <v>0</v>
      </c>
      <c r="D6" s="48">
        <v>0</v>
      </c>
      <c r="E6" s="48">
        <v>0</v>
      </c>
      <c r="F6" s="48">
        <v>0</v>
      </c>
      <c r="G6" s="48">
        <v>0</v>
      </c>
    </row>
    <row r="7" spans="1:7" ht="15.75" customHeight="1" x14ac:dyDescent="0.25">
      <c r="A7" s="5" t="s">
        <v>43</v>
      </c>
      <c r="B7" s="48">
        <v>0</v>
      </c>
      <c r="C7" s="48">
        <v>0</v>
      </c>
      <c r="D7" s="48">
        <v>0</v>
      </c>
      <c r="E7" s="48">
        <v>0</v>
      </c>
      <c r="F7" s="48">
        <v>0</v>
      </c>
      <c r="G7" s="48">
        <v>0</v>
      </c>
    </row>
    <row r="8" spans="1:7" ht="15.75" customHeight="1" x14ac:dyDescent="0.25">
      <c r="A8" s="5" t="s">
        <v>17</v>
      </c>
      <c r="B8" s="48">
        <v>0</v>
      </c>
      <c r="C8" s="48">
        <v>0</v>
      </c>
      <c r="D8" s="48">
        <v>0</v>
      </c>
      <c r="E8" s="48">
        <v>0</v>
      </c>
      <c r="F8" s="48">
        <v>0</v>
      </c>
      <c r="G8" s="48">
        <v>0</v>
      </c>
    </row>
    <row r="10" spans="1:7" x14ac:dyDescent="0.25">
      <c r="A10" s="39"/>
      <c r="B10" s="39"/>
      <c r="C10" s="39"/>
      <c r="D10" s="39"/>
      <c r="E10" s="39"/>
      <c r="F10" s="39"/>
      <c r="G10" s="39"/>
    </row>
  </sheetData>
  <mergeCells count="1">
    <mergeCell ref="A2:G2"/>
  </mergeCells>
  <pageMargins left="0.7" right="0.7" top="0.75" bottom="0.75" header="0.3" footer="0.3"/>
  <pageSetup paperSize="9"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C12B-81DA-4EEE-92DE-CCDE88F2EB1C}">
  <sheetPr>
    <pageSetUpPr fitToPage="1"/>
  </sheetPr>
  <dimension ref="A1:I206"/>
  <sheetViews>
    <sheetView tabSelected="1" zoomScaleNormal="100" workbookViewId="0">
      <pane ySplit="5" topLeftCell="A6" activePane="bottomLeft" state="frozen"/>
      <selection pane="bottomLeft" activeCell="E211" sqref="E211"/>
    </sheetView>
  </sheetViews>
  <sheetFormatPr defaultColWidth="8.85546875" defaultRowHeight="15" x14ac:dyDescent="0.25"/>
  <cols>
    <col min="1" max="1" width="35.28515625" style="53" customWidth="1"/>
    <col min="2" max="2" width="34.28515625" style="53" customWidth="1"/>
    <col min="3" max="5" width="25.28515625" style="53" customWidth="1"/>
    <col min="6" max="6" width="15.7109375" style="53" customWidth="1"/>
    <col min="7" max="8" width="16.140625" style="53" customWidth="1"/>
    <col min="9" max="9" width="19.28515625" style="53" customWidth="1"/>
    <col min="10" max="12" width="12.28515625" style="53" customWidth="1"/>
    <col min="13" max="16384" width="8.85546875" style="53"/>
  </cols>
  <sheetData>
    <row r="1" spans="1:9" ht="18.75" x14ac:dyDescent="0.25">
      <c r="A1" s="50"/>
      <c r="B1" s="51"/>
      <c r="C1" s="51"/>
      <c r="D1" s="51"/>
      <c r="E1" s="51"/>
      <c r="F1" s="52"/>
    </row>
    <row r="2" spans="1:9" ht="15.75" x14ac:dyDescent="0.25">
      <c r="A2" s="147" t="s">
        <v>11</v>
      </c>
      <c r="B2" s="148"/>
      <c r="C2" s="148"/>
      <c r="D2" s="148"/>
      <c r="E2" s="148"/>
      <c r="F2" s="148"/>
    </row>
    <row r="3" spans="1:9" ht="18.75" x14ac:dyDescent="0.25">
      <c r="A3" s="51"/>
      <c r="B3" s="51"/>
      <c r="C3" s="51"/>
      <c r="D3" s="51"/>
      <c r="E3" s="51"/>
      <c r="F3" s="52"/>
    </row>
    <row r="4" spans="1:9" ht="25.5" x14ac:dyDescent="0.25">
      <c r="A4" s="54" t="s">
        <v>62</v>
      </c>
      <c r="B4" s="54" t="s">
        <v>63</v>
      </c>
      <c r="C4" s="55" t="s">
        <v>238</v>
      </c>
      <c r="D4" s="55" t="s">
        <v>237</v>
      </c>
      <c r="E4" s="54" t="s">
        <v>239</v>
      </c>
      <c r="F4" s="54" t="s">
        <v>47</v>
      </c>
    </row>
    <row r="5" spans="1:9" s="57" customFormat="1" ht="11.25" x14ac:dyDescent="0.2">
      <c r="A5" s="56">
        <v>1</v>
      </c>
      <c r="B5" s="56">
        <v>2</v>
      </c>
      <c r="C5" s="56">
        <v>2</v>
      </c>
      <c r="D5" s="56">
        <v>3</v>
      </c>
      <c r="E5" s="56">
        <v>4</v>
      </c>
      <c r="F5" s="56" t="s">
        <v>41</v>
      </c>
    </row>
    <row r="6" spans="1:9" ht="25.5" x14ac:dyDescent="0.25">
      <c r="A6" s="58" t="s">
        <v>64</v>
      </c>
      <c r="B6" s="58" t="s">
        <v>65</v>
      </c>
      <c r="C6" s="59">
        <v>4357700</v>
      </c>
      <c r="D6" s="59">
        <v>4912900</v>
      </c>
      <c r="E6" s="59">
        <v>2375891.4</v>
      </c>
      <c r="F6" s="59">
        <f>E6/D6*100</f>
        <v>48.360263795314374</v>
      </c>
    </row>
    <row r="7" spans="1:9" x14ac:dyDescent="0.25">
      <c r="A7" s="60" t="s">
        <v>66</v>
      </c>
      <c r="B7" s="58" t="s">
        <v>67</v>
      </c>
      <c r="C7" s="59">
        <v>4357700</v>
      </c>
      <c r="D7" s="59">
        <v>4912900</v>
      </c>
      <c r="E7" s="59">
        <v>2375891.4</v>
      </c>
      <c r="F7" s="59">
        <f t="shared" ref="F7:F67" si="0">E7/D7*100</f>
        <v>48.360263795314374</v>
      </c>
    </row>
    <row r="8" spans="1:9" ht="25.5" x14ac:dyDescent="0.25">
      <c r="A8" s="60" t="s">
        <v>68</v>
      </c>
      <c r="B8" s="58" t="s">
        <v>69</v>
      </c>
      <c r="C8" s="59">
        <v>4357700</v>
      </c>
      <c r="D8" s="59">
        <v>4912900</v>
      </c>
      <c r="E8" s="59">
        <v>2375891.4</v>
      </c>
      <c r="F8" s="59">
        <f t="shared" si="0"/>
        <v>48.360263795314374</v>
      </c>
    </row>
    <row r="9" spans="1:9" x14ac:dyDescent="0.25">
      <c r="A9" s="101" t="s">
        <v>223</v>
      </c>
      <c r="B9" s="67" t="s">
        <v>75</v>
      </c>
      <c r="C9" s="59">
        <v>3387900</v>
      </c>
      <c r="D9" s="59">
        <v>3915400</v>
      </c>
      <c r="E9" s="59">
        <v>1903598.23</v>
      </c>
      <c r="F9" s="59">
        <f t="shared" si="0"/>
        <v>48.618231342902384</v>
      </c>
    </row>
    <row r="10" spans="1:9" x14ac:dyDescent="0.25">
      <c r="A10" s="100" t="s">
        <v>74</v>
      </c>
      <c r="B10" s="67" t="s">
        <v>75</v>
      </c>
      <c r="C10" s="68">
        <v>3387900</v>
      </c>
      <c r="D10" s="68">
        <v>3915400</v>
      </c>
      <c r="E10" s="68">
        <v>1903598.23</v>
      </c>
      <c r="F10" s="59">
        <f t="shared" si="0"/>
        <v>48.618231342902384</v>
      </c>
      <c r="G10" s="69"/>
      <c r="H10" s="69"/>
      <c r="I10" s="69"/>
    </row>
    <row r="11" spans="1:9" s="63" customFormat="1" x14ac:dyDescent="0.25">
      <c r="A11" s="61" t="s">
        <v>70</v>
      </c>
      <c r="B11" s="58" t="s">
        <v>71</v>
      </c>
      <c r="C11" s="62">
        <v>3387900</v>
      </c>
      <c r="D11" s="59">
        <v>3183500</v>
      </c>
      <c r="E11" s="62">
        <v>1903598.23</v>
      </c>
      <c r="F11" s="59">
        <f t="shared" si="0"/>
        <v>59.795766609078058</v>
      </c>
    </row>
    <row r="12" spans="1:9" ht="25.5" x14ac:dyDescent="0.25">
      <c r="A12" s="64" t="s">
        <v>72</v>
      </c>
      <c r="B12" s="58" t="s">
        <v>73</v>
      </c>
      <c r="C12" s="59">
        <v>2977900</v>
      </c>
      <c r="D12" s="59">
        <v>3490900</v>
      </c>
      <c r="E12" s="59">
        <v>1739189.58</v>
      </c>
      <c r="F12" s="59">
        <f t="shared" si="0"/>
        <v>49.82066458506403</v>
      </c>
      <c r="G12" s="65"/>
      <c r="H12" s="65"/>
      <c r="I12" s="65"/>
    </row>
    <row r="13" spans="1:9" x14ac:dyDescent="0.25">
      <c r="A13" s="72" t="s">
        <v>76</v>
      </c>
      <c r="B13" s="70" t="s">
        <v>5</v>
      </c>
      <c r="C13" s="59">
        <v>2763000</v>
      </c>
      <c r="D13" s="59">
        <v>3268000</v>
      </c>
      <c r="E13" s="59">
        <v>1606951.84</v>
      </c>
      <c r="F13" s="59">
        <f t="shared" si="0"/>
        <v>49.172332925336597</v>
      </c>
    </row>
    <row r="14" spans="1:9" x14ac:dyDescent="0.25">
      <c r="A14" s="99" t="s">
        <v>181</v>
      </c>
      <c r="B14" s="70" t="s">
        <v>31</v>
      </c>
      <c r="C14" s="59">
        <v>2216000</v>
      </c>
      <c r="D14" s="59">
        <v>2616000</v>
      </c>
      <c r="E14" s="59">
        <v>1272664.96</v>
      </c>
      <c r="F14" s="59">
        <f t="shared" si="0"/>
        <v>48.64927217125382</v>
      </c>
    </row>
    <row r="15" spans="1:9" x14ac:dyDescent="0.25">
      <c r="A15" s="99" t="s">
        <v>177</v>
      </c>
      <c r="B15" s="70" t="s">
        <v>180</v>
      </c>
      <c r="C15" s="59">
        <v>7000</v>
      </c>
      <c r="D15" s="59">
        <v>32000</v>
      </c>
      <c r="E15" s="59">
        <v>15086.92</v>
      </c>
      <c r="F15" s="59">
        <v>0</v>
      </c>
    </row>
    <row r="16" spans="1:9" x14ac:dyDescent="0.25">
      <c r="A16" s="99" t="s">
        <v>178</v>
      </c>
      <c r="B16" s="70" t="s">
        <v>113</v>
      </c>
      <c r="C16" s="59">
        <v>150000</v>
      </c>
      <c r="D16" s="59">
        <v>190000</v>
      </c>
      <c r="E16" s="59">
        <v>106702.46</v>
      </c>
      <c r="F16" s="59">
        <f t="shared" si="0"/>
        <v>56.159189473684215</v>
      </c>
    </row>
    <row r="17" spans="1:6" ht="25.5" x14ac:dyDescent="0.25">
      <c r="A17" s="99" t="s">
        <v>179</v>
      </c>
      <c r="B17" s="70" t="s">
        <v>115</v>
      </c>
      <c r="C17" s="59">
        <v>390000</v>
      </c>
      <c r="D17" s="59">
        <v>430000</v>
      </c>
      <c r="E17" s="59">
        <v>212497.5</v>
      </c>
      <c r="F17" s="59">
        <f t="shared" si="0"/>
        <v>49.418023255813956</v>
      </c>
    </row>
    <row r="18" spans="1:6" x14ac:dyDescent="0.25">
      <c r="A18" s="72" t="s">
        <v>77</v>
      </c>
      <c r="B18" s="70" t="s">
        <v>13</v>
      </c>
      <c r="C18" s="59">
        <v>209900</v>
      </c>
      <c r="D18" s="59">
        <v>217900</v>
      </c>
      <c r="E18" s="59">
        <v>129238.98</v>
      </c>
      <c r="F18" s="59">
        <f t="shared" si="0"/>
        <v>59.311142726021103</v>
      </c>
    </row>
    <row r="19" spans="1:6" ht="25.5" x14ac:dyDescent="0.25">
      <c r="A19" s="99" t="s">
        <v>182</v>
      </c>
      <c r="B19" s="70" t="s">
        <v>116</v>
      </c>
      <c r="C19" s="59">
        <v>40000</v>
      </c>
      <c r="D19" s="59">
        <v>40000</v>
      </c>
      <c r="E19" s="59">
        <v>18704.57</v>
      </c>
      <c r="F19" s="59">
        <f t="shared" si="0"/>
        <v>46.761425000000003</v>
      </c>
    </row>
    <row r="20" spans="1:6" x14ac:dyDescent="0.25">
      <c r="A20" s="99" t="s">
        <v>183</v>
      </c>
      <c r="B20" s="70" t="s">
        <v>117</v>
      </c>
      <c r="C20" s="59">
        <v>4000</v>
      </c>
      <c r="D20" s="59">
        <v>4000</v>
      </c>
      <c r="E20" s="59">
        <v>1379</v>
      </c>
      <c r="F20" s="59">
        <f t="shared" si="0"/>
        <v>34.475000000000001</v>
      </c>
    </row>
    <row r="21" spans="1:6" x14ac:dyDescent="0.25">
      <c r="A21" s="99" t="s">
        <v>184</v>
      </c>
      <c r="B21" s="70" t="s">
        <v>118</v>
      </c>
      <c r="C21" s="59">
        <v>2000</v>
      </c>
      <c r="D21" s="59">
        <v>2000</v>
      </c>
      <c r="E21" s="59">
        <v>0</v>
      </c>
      <c r="F21" s="59">
        <f t="shared" si="0"/>
        <v>0</v>
      </c>
    </row>
    <row r="22" spans="1:6" x14ac:dyDescent="0.25">
      <c r="A22" s="99" t="s">
        <v>185</v>
      </c>
      <c r="B22" s="70" t="s">
        <v>120</v>
      </c>
      <c r="C22" s="59">
        <v>12000</v>
      </c>
      <c r="D22" s="59">
        <v>12000</v>
      </c>
      <c r="E22" s="59">
        <v>3383.17</v>
      </c>
      <c r="F22" s="59">
        <f t="shared" si="0"/>
        <v>28.193083333333334</v>
      </c>
    </row>
    <row r="23" spans="1:6" x14ac:dyDescent="0.25">
      <c r="A23" s="99" t="s">
        <v>187</v>
      </c>
      <c r="B23" s="70" t="s">
        <v>122</v>
      </c>
      <c r="C23" s="59">
        <v>40000</v>
      </c>
      <c r="D23" s="59">
        <v>40000</v>
      </c>
      <c r="E23" s="59">
        <v>29167.39</v>
      </c>
      <c r="F23" s="59">
        <f t="shared" si="0"/>
        <v>72.918475000000001</v>
      </c>
    </row>
    <row r="24" spans="1:6" ht="25.5" x14ac:dyDescent="0.25">
      <c r="A24" s="99" t="s">
        <v>188</v>
      </c>
      <c r="B24" s="70" t="s">
        <v>123</v>
      </c>
      <c r="C24" s="59">
        <v>12000</v>
      </c>
      <c r="D24" s="59">
        <v>19000</v>
      </c>
      <c r="E24" s="59">
        <v>20019.07</v>
      </c>
      <c r="F24" s="59">
        <f t="shared" si="0"/>
        <v>105.36352631578947</v>
      </c>
    </row>
    <row r="25" spans="1:6" x14ac:dyDescent="0.25">
      <c r="A25" s="99" t="s">
        <v>189</v>
      </c>
      <c r="B25" s="70" t="s">
        <v>124</v>
      </c>
      <c r="C25" s="59">
        <v>0</v>
      </c>
      <c r="D25" s="59">
        <v>0</v>
      </c>
      <c r="E25" s="59">
        <v>0</v>
      </c>
      <c r="F25" s="59">
        <v>0</v>
      </c>
    </row>
    <row r="26" spans="1:6" x14ac:dyDescent="0.25">
      <c r="A26" s="99" t="s">
        <v>191</v>
      </c>
      <c r="B26" s="70" t="s">
        <v>127</v>
      </c>
      <c r="C26" s="59">
        <v>20000</v>
      </c>
      <c r="D26" s="59">
        <v>20000</v>
      </c>
      <c r="E26" s="59">
        <v>17184.689999999999</v>
      </c>
      <c r="F26" s="59">
        <f t="shared" si="0"/>
        <v>85.923449999999988</v>
      </c>
    </row>
    <row r="27" spans="1:6" x14ac:dyDescent="0.25">
      <c r="A27" s="99" t="s">
        <v>192</v>
      </c>
      <c r="B27" s="70" t="s">
        <v>128</v>
      </c>
      <c r="C27" s="59">
        <v>34500</v>
      </c>
      <c r="D27" s="59">
        <v>34500</v>
      </c>
      <c r="E27" s="59">
        <v>4184.88</v>
      </c>
      <c r="F27" s="59">
        <f t="shared" si="0"/>
        <v>12.130086956521739</v>
      </c>
    </row>
    <row r="28" spans="1:6" x14ac:dyDescent="0.25">
      <c r="A28" s="99" t="s">
        <v>194</v>
      </c>
      <c r="B28" s="70" t="s">
        <v>135</v>
      </c>
      <c r="C28" s="59">
        <v>10000</v>
      </c>
      <c r="D28" s="59">
        <v>10000</v>
      </c>
      <c r="E28" s="59">
        <v>6833.88</v>
      </c>
      <c r="F28" s="59">
        <f t="shared" si="0"/>
        <v>68.338800000000006</v>
      </c>
    </row>
    <row r="29" spans="1:6" x14ac:dyDescent="0.25">
      <c r="A29" s="99" t="s">
        <v>195</v>
      </c>
      <c r="B29" s="70" t="s">
        <v>134</v>
      </c>
      <c r="C29" s="59">
        <v>0</v>
      </c>
      <c r="D29" s="59">
        <v>0</v>
      </c>
      <c r="E29" s="59">
        <v>0</v>
      </c>
      <c r="F29" s="59">
        <v>0</v>
      </c>
    </row>
    <row r="30" spans="1:6" x14ac:dyDescent="0.25">
      <c r="A30" s="99" t="s">
        <v>196</v>
      </c>
      <c r="B30" s="70" t="s">
        <v>133</v>
      </c>
      <c r="C30" s="59">
        <v>8000</v>
      </c>
      <c r="D30" s="59">
        <v>8000</v>
      </c>
      <c r="E30" s="59">
        <v>10000</v>
      </c>
      <c r="F30" s="59">
        <f t="shared" si="0"/>
        <v>125</v>
      </c>
    </row>
    <row r="31" spans="1:6" x14ac:dyDescent="0.25">
      <c r="A31" s="99" t="s">
        <v>198</v>
      </c>
      <c r="B31" s="70" t="s">
        <v>131</v>
      </c>
      <c r="C31" s="59">
        <v>8000</v>
      </c>
      <c r="D31" s="59">
        <v>8000</v>
      </c>
      <c r="E31" s="59">
        <v>10526.71</v>
      </c>
      <c r="F31" s="59">
        <f t="shared" si="0"/>
        <v>131.58387500000001</v>
      </c>
    </row>
    <row r="32" spans="1:6" ht="25.5" x14ac:dyDescent="0.25">
      <c r="A32" s="99" t="s">
        <v>199</v>
      </c>
      <c r="B32" s="70" t="s">
        <v>138</v>
      </c>
      <c r="C32" s="59">
        <v>3000</v>
      </c>
      <c r="D32" s="59">
        <v>3000</v>
      </c>
      <c r="E32" s="59">
        <v>2371.08</v>
      </c>
      <c r="F32" s="59">
        <f t="shared" si="0"/>
        <v>79.036000000000001</v>
      </c>
    </row>
    <row r="33" spans="1:9" x14ac:dyDescent="0.25">
      <c r="A33" s="99" t="s">
        <v>200</v>
      </c>
      <c r="B33" s="70" t="s">
        <v>139</v>
      </c>
      <c r="C33" s="59">
        <v>10000</v>
      </c>
      <c r="D33" s="59">
        <v>11000</v>
      </c>
      <c r="E33" s="59">
        <v>5425.47</v>
      </c>
      <c r="F33" s="59">
        <f t="shared" si="0"/>
        <v>49.322454545454548</v>
      </c>
    </row>
    <row r="34" spans="1:9" x14ac:dyDescent="0.25">
      <c r="A34" s="99" t="s">
        <v>202</v>
      </c>
      <c r="B34" s="70" t="s">
        <v>141</v>
      </c>
      <c r="C34" s="59">
        <v>600</v>
      </c>
      <c r="D34" s="59">
        <v>600</v>
      </c>
      <c r="E34" s="59">
        <v>0</v>
      </c>
      <c r="F34" s="59">
        <f t="shared" si="0"/>
        <v>0</v>
      </c>
    </row>
    <row r="35" spans="1:9" x14ac:dyDescent="0.25">
      <c r="A35" s="99" t="s">
        <v>203</v>
      </c>
      <c r="B35" s="70" t="s">
        <v>142</v>
      </c>
      <c r="C35" s="59">
        <v>1000</v>
      </c>
      <c r="D35" s="59">
        <v>1000</v>
      </c>
      <c r="E35" s="59">
        <v>9.2899999999999991</v>
      </c>
      <c r="F35" s="59">
        <v>0</v>
      </c>
    </row>
    <row r="36" spans="1:9" x14ac:dyDescent="0.25">
      <c r="A36" s="99" t="s">
        <v>204</v>
      </c>
      <c r="B36" s="70" t="s">
        <v>137</v>
      </c>
      <c r="C36" s="59">
        <v>4800</v>
      </c>
      <c r="D36" s="59">
        <v>4800</v>
      </c>
      <c r="E36" s="59">
        <v>49.78</v>
      </c>
      <c r="F36" s="59">
        <f t="shared" si="0"/>
        <v>1.0370833333333334</v>
      </c>
    </row>
    <row r="37" spans="1:9" x14ac:dyDescent="0.25">
      <c r="A37" s="72" t="s">
        <v>78</v>
      </c>
      <c r="B37" s="70" t="s">
        <v>79</v>
      </c>
      <c r="C37" s="59">
        <v>5000</v>
      </c>
      <c r="D37" s="59">
        <v>5000</v>
      </c>
      <c r="E37" s="59">
        <v>2998.76</v>
      </c>
      <c r="F37" s="59">
        <f t="shared" si="0"/>
        <v>59.975200000000008</v>
      </c>
    </row>
    <row r="38" spans="1:9" ht="25.5" x14ac:dyDescent="0.25">
      <c r="A38" s="99" t="s">
        <v>205</v>
      </c>
      <c r="B38" s="70" t="s">
        <v>144</v>
      </c>
      <c r="C38" s="59">
        <v>5000</v>
      </c>
      <c r="D38" s="59">
        <v>5000</v>
      </c>
      <c r="E38" s="59">
        <v>2998.76</v>
      </c>
      <c r="F38" s="59">
        <f t="shared" si="0"/>
        <v>59.975200000000008</v>
      </c>
    </row>
    <row r="39" spans="1:9" ht="25.5" x14ac:dyDescent="0.25">
      <c r="A39" s="64" t="s">
        <v>87</v>
      </c>
      <c r="B39" s="58" t="s">
        <v>88</v>
      </c>
      <c r="C39" s="59">
        <v>250000</v>
      </c>
      <c r="D39" s="59">
        <v>250000</v>
      </c>
      <c r="E39" s="59">
        <v>164408.65</v>
      </c>
      <c r="F39" s="59">
        <f t="shared" si="0"/>
        <v>65.763459999999995</v>
      </c>
      <c r="G39" s="65"/>
      <c r="H39" s="65"/>
      <c r="I39" s="65"/>
    </row>
    <row r="40" spans="1:9" x14ac:dyDescent="0.25">
      <c r="A40" s="72" t="s">
        <v>77</v>
      </c>
      <c r="B40" s="70" t="s">
        <v>13</v>
      </c>
      <c r="C40" s="59">
        <v>250000</v>
      </c>
      <c r="D40" s="59">
        <v>250000</v>
      </c>
      <c r="E40" s="71">
        <v>164408.65</v>
      </c>
      <c r="F40" s="59">
        <f t="shared" si="0"/>
        <v>65.763459999999995</v>
      </c>
    </row>
    <row r="41" spans="1:9" x14ac:dyDescent="0.25">
      <c r="A41" s="99" t="s">
        <v>208</v>
      </c>
      <c r="B41" s="70" t="s">
        <v>33</v>
      </c>
      <c r="C41" s="59">
        <v>0</v>
      </c>
      <c r="D41" s="59">
        <v>0</v>
      </c>
      <c r="E41" s="71">
        <v>3565.14</v>
      </c>
      <c r="F41" s="59">
        <v>0</v>
      </c>
    </row>
    <row r="42" spans="1:9" x14ac:dyDescent="0.25">
      <c r="A42" s="99" t="s">
        <v>184</v>
      </c>
      <c r="B42" s="70" t="s">
        <v>118</v>
      </c>
      <c r="C42" s="59">
        <v>0</v>
      </c>
      <c r="D42" s="59">
        <v>0</v>
      </c>
      <c r="E42" s="71">
        <v>346</v>
      </c>
      <c r="F42" s="59">
        <v>0</v>
      </c>
    </row>
    <row r="43" spans="1:9" x14ac:dyDescent="0.25">
      <c r="A43" s="99" t="s">
        <v>186</v>
      </c>
      <c r="B43" s="70" t="s">
        <v>121</v>
      </c>
      <c r="C43" s="59">
        <v>50500</v>
      </c>
      <c r="D43" s="59">
        <v>50500</v>
      </c>
      <c r="E43" s="71">
        <v>27401.03</v>
      </c>
      <c r="F43" s="59">
        <f t="shared" si="0"/>
        <v>54.259465346534654</v>
      </c>
    </row>
    <row r="44" spans="1:9" x14ac:dyDescent="0.25">
      <c r="A44" s="99" t="s">
        <v>187</v>
      </c>
      <c r="B44" s="70" t="s">
        <v>122</v>
      </c>
      <c r="C44" s="59">
        <v>0</v>
      </c>
      <c r="D44" s="59">
        <v>0</v>
      </c>
      <c r="E44" s="71">
        <v>0</v>
      </c>
      <c r="F44" s="59">
        <v>0</v>
      </c>
    </row>
    <row r="45" spans="1:9" ht="25.5" x14ac:dyDescent="0.25">
      <c r="A45" s="99" t="s">
        <v>188</v>
      </c>
      <c r="B45" s="70" t="s">
        <v>123</v>
      </c>
      <c r="C45" s="59">
        <v>0</v>
      </c>
      <c r="D45" s="59">
        <v>0</v>
      </c>
      <c r="E45" s="71">
        <v>0</v>
      </c>
      <c r="F45" s="59">
        <v>0</v>
      </c>
    </row>
    <row r="46" spans="1:9" x14ac:dyDescent="0.25">
      <c r="A46" s="99" t="s">
        <v>193</v>
      </c>
      <c r="B46" s="70" t="s">
        <v>129</v>
      </c>
      <c r="C46" s="59">
        <v>15800</v>
      </c>
      <c r="D46" s="59">
        <v>15800</v>
      </c>
      <c r="E46" s="71">
        <v>9806.26</v>
      </c>
      <c r="F46" s="59">
        <f t="shared" si="0"/>
        <v>62.064936708860763</v>
      </c>
    </row>
    <row r="47" spans="1:9" x14ac:dyDescent="0.25">
      <c r="A47" s="99" t="s">
        <v>194</v>
      </c>
      <c r="B47" s="70" t="s">
        <v>135</v>
      </c>
      <c r="C47" s="59">
        <v>0</v>
      </c>
      <c r="D47" s="59">
        <v>0</v>
      </c>
      <c r="E47" s="71">
        <v>0</v>
      </c>
      <c r="F47" s="59">
        <v>0</v>
      </c>
    </row>
    <row r="48" spans="1:9" x14ac:dyDescent="0.25">
      <c r="A48" s="99" t="s">
        <v>195</v>
      </c>
      <c r="B48" s="70" t="s">
        <v>134</v>
      </c>
      <c r="C48" s="59">
        <v>0</v>
      </c>
      <c r="D48" s="59">
        <v>0</v>
      </c>
      <c r="E48" s="71">
        <v>13.64</v>
      </c>
      <c r="F48" s="59">
        <v>0</v>
      </c>
    </row>
    <row r="49" spans="1:9" x14ac:dyDescent="0.25">
      <c r="A49" s="99" t="s">
        <v>197</v>
      </c>
      <c r="B49" s="70" t="s">
        <v>132</v>
      </c>
      <c r="C49" s="59">
        <v>159000</v>
      </c>
      <c r="D49" s="59">
        <v>159000</v>
      </c>
      <c r="E49" s="71">
        <v>121099.34</v>
      </c>
      <c r="F49" s="59">
        <f t="shared" si="0"/>
        <v>76.163106918238981</v>
      </c>
    </row>
    <row r="50" spans="1:9" x14ac:dyDescent="0.25">
      <c r="A50" s="99" t="s">
        <v>198</v>
      </c>
      <c r="B50" s="70" t="s">
        <v>131</v>
      </c>
      <c r="C50" s="59">
        <v>0</v>
      </c>
      <c r="D50" s="59">
        <v>0</v>
      </c>
      <c r="E50" s="71">
        <v>0</v>
      </c>
      <c r="F50" s="59">
        <v>0</v>
      </c>
    </row>
    <row r="51" spans="1:9" x14ac:dyDescent="0.25">
      <c r="A51" s="99" t="s">
        <v>206</v>
      </c>
      <c r="B51" s="70" t="s">
        <v>130</v>
      </c>
      <c r="C51" s="59">
        <v>24700</v>
      </c>
      <c r="D51" s="59">
        <v>24700</v>
      </c>
      <c r="E51" s="71">
        <v>2177.2399999999998</v>
      </c>
      <c r="F51" s="59">
        <f t="shared" si="0"/>
        <v>8.8147368421052619</v>
      </c>
    </row>
    <row r="52" spans="1:9" ht="25.5" x14ac:dyDescent="0.25">
      <c r="A52" s="99" t="s">
        <v>207</v>
      </c>
      <c r="B52" s="70" t="s">
        <v>136</v>
      </c>
      <c r="C52" s="59">
        <v>0</v>
      </c>
      <c r="D52" s="59">
        <v>0</v>
      </c>
      <c r="E52" s="71">
        <v>0</v>
      </c>
      <c r="F52" s="59" t="e">
        <f t="shared" si="0"/>
        <v>#DIV/0!</v>
      </c>
    </row>
    <row r="53" spans="1:9" x14ac:dyDescent="0.25">
      <c r="A53" s="99" t="s">
        <v>201</v>
      </c>
      <c r="B53" s="70" t="s">
        <v>140</v>
      </c>
      <c r="C53" s="59">
        <v>0</v>
      </c>
      <c r="D53" s="59">
        <v>0</v>
      </c>
      <c r="E53" s="71">
        <v>0</v>
      </c>
      <c r="F53" s="59">
        <v>0</v>
      </c>
    </row>
    <row r="54" spans="1:9" ht="25.5" x14ac:dyDescent="0.25">
      <c r="A54" s="64" t="s">
        <v>93</v>
      </c>
      <c r="B54" s="58" t="s">
        <v>94</v>
      </c>
      <c r="C54" s="59">
        <v>160000</v>
      </c>
      <c r="D54" s="59">
        <v>174500</v>
      </c>
      <c r="E54" s="59">
        <v>0</v>
      </c>
      <c r="F54" s="59">
        <f t="shared" si="0"/>
        <v>0</v>
      </c>
      <c r="G54" s="65"/>
      <c r="H54" s="65"/>
      <c r="I54" s="65"/>
    </row>
    <row r="55" spans="1:9" x14ac:dyDescent="0.25">
      <c r="A55" s="72" t="s">
        <v>77</v>
      </c>
      <c r="B55" s="70" t="s">
        <v>13</v>
      </c>
      <c r="C55" s="59">
        <v>0</v>
      </c>
      <c r="D55" s="59">
        <v>9800</v>
      </c>
      <c r="E55" s="71">
        <v>0</v>
      </c>
      <c r="F55" s="59">
        <f t="shared" si="0"/>
        <v>0</v>
      </c>
    </row>
    <row r="56" spans="1:9" x14ac:dyDescent="0.25">
      <c r="A56" s="99" t="s">
        <v>192</v>
      </c>
      <c r="B56" s="70" t="s">
        <v>128</v>
      </c>
      <c r="C56" s="59">
        <v>0</v>
      </c>
      <c r="D56" s="59">
        <v>9800</v>
      </c>
      <c r="E56" s="71">
        <v>0</v>
      </c>
      <c r="F56" s="59">
        <f t="shared" si="0"/>
        <v>0</v>
      </c>
    </row>
    <row r="57" spans="1:9" ht="25.5" x14ac:dyDescent="0.25">
      <c r="A57" s="72" t="s">
        <v>95</v>
      </c>
      <c r="B57" s="70" t="s">
        <v>96</v>
      </c>
      <c r="C57" s="59">
        <v>36000</v>
      </c>
      <c r="D57" s="59">
        <v>40700</v>
      </c>
      <c r="E57" s="71">
        <v>0</v>
      </c>
      <c r="F57" s="59">
        <f t="shared" si="0"/>
        <v>0</v>
      </c>
    </row>
    <row r="58" spans="1:9" x14ac:dyDescent="0.25">
      <c r="A58" s="99" t="s">
        <v>211</v>
      </c>
      <c r="B58" s="70" t="s">
        <v>157</v>
      </c>
      <c r="C58" s="59">
        <v>0</v>
      </c>
      <c r="D58" s="59">
        <v>0</v>
      </c>
      <c r="E58" s="71">
        <v>0</v>
      </c>
      <c r="F58" s="59" t="e">
        <f t="shared" si="0"/>
        <v>#DIV/0!</v>
      </c>
    </row>
    <row r="59" spans="1:9" x14ac:dyDescent="0.25">
      <c r="A59" s="99" t="s">
        <v>212</v>
      </c>
      <c r="B59" s="70" t="s">
        <v>159</v>
      </c>
      <c r="C59" s="59">
        <v>0</v>
      </c>
      <c r="D59" s="59">
        <v>2800</v>
      </c>
      <c r="E59" s="71">
        <v>0</v>
      </c>
      <c r="F59" s="59">
        <f t="shared" si="0"/>
        <v>0</v>
      </c>
    </row>
    <row r="60" spans="1:9" x14ac:dyDescent="0.25">
      <c r="A60" s="99" t="s">
        <v>213</v>
      </c>
      <c r="B60" s="70" t="s">
        <v>160</v>
      </c>
      <c r="C60" s="59">
        <v>0</v>
      </c>
      <c r="D60" s="59">
        <v>0</v>
      </c>
      <c r="E60" s="71">
        <v>0</v>
      </c>
      <c r="F60" s="59" t="e">
        <f t="shared" si="0"/>
        <v>#DIV/0!</v>
      </c>
    </row>
    <row r="61" spans="1:9" x14ac:dyDescent="0.25">
      <c r="A61" s="99" t="s">
        <v>214</v>
      </c>
      <c r="B61" s="70" t="s">
        <v>161</v>
      </c>
      <c r="C61" s="59">
        <v>26000</v>
      </c>
      <c r="D61" s="59">
        <v>26000</v>
      </c>
      <c r="E61" s="71">
        <v>0</v>
      </c>
      <c r="F61" s="59">
        <f t="shared" si="0"/>
        <v>0</v>
      </c>
    </row>
    <row r="62" spans="1:9" ht="25.5" x14ac:dyDescent="0.25">
      <c r="A62" s="99" t="s">
        <v>216</v>
      </c>
      <c r="B62" s="70" t="s">
        <v>162</v>
      </c>
      <c r="C62" s="59">
        <v>10000</v>
      </c>
      <c r="D62" s="59">
        <v>11900</v>
      </c>
      <c r="E62" s="71">
        <v>0</v>
      </c>
      <c r="F62" s="59">
        <f t="shared" si="0"/>
        <v>0</v>
      </c>
    </row>
    <row r="63" spans="1:9" ht="25.5" x14ac:dyDescent="0.25">
      <c r="A63" s="72" t="s">
        <v>95</v>
      </c>
      <c r="B63" s="70" t="s">
        <v>245</v>
      </c>
      <c r="C63" s="59">
        <v>124000</v>
      </c>
      <c r="D63" s="59">
        <v>124000</v>
      </c>
      <c r="E63" s="71">
        <v>0</v>
      </c>
      <c r="F63" s="59">
        <f>E63/D63*100</f>
        <v>0</v>
      </c>
    </row>
    <row r="64" spans="1:9" ht="25.5" x14ac:dyDescent="0.25">
      <c r="A64" s="99" t="s">
        <v>211</v>
      </c>
      <c r="B64" s="70" t="s">
        <v>246</v>
      </c>
      <c r="C64" s="59">
        <v>124000</v>
      </c>
      <c r="D64" s="59">
        <v>124000</v>
      </c>
      <c r="E64" s="71">
        <v>0</v>
      </c>
      <c r="F64" s="59">
        <f>E64/D64*100</f>
        <v>0</v>
      </c>
    </row>
    <row r="65" spans="1:9" x14ac:dyDescent="0.25">
      <c r="A65" s="102" t="s">
        <v>224</v>
      </c>
      <c r="B65" s="103" t="s">
        <v>81</v>
      </c>
      <c r="C65" s="59">
        <v>70400</v>
      </c>
      <c r="D65" s="59">
        <v>70400</v>
      </c>
      <c r="E65" s="71">
        <v>13751.59</v>
      </c>
      <c r="F65" s="59">
        <f t="shared" si="0"/>
        <v>19.533508522727271</v>
      </c>
    </row>
    <row r="66" spans="1:9" x14ac:dyDescent="0.25">
      <c r="A66" s="66" t="s">
        <v>80</v>
      </c>
      <c r="B66" s="67" t="s">
        <v>81</v>
      </c>
      <c r="C66" s="68">
        <v>70400</v>
      </c>
      <c r="D66" s="68">
        <v>70400</v>
      </c>
      <c r="E66" s="71">
        <v>13751.59</v>
      </c>
      <c r="F66" s="59">
        <f t="shared" si="0"/>
        <v>19.533508522727271</v>
      </c>
      <c r="G66" s="69"/>
      <c r="H66" s="69"/>
      <c r="I66" s="69"/>
    </row>
    <row r="67" spans="1:9" s="63" customFormat="1" x14ac:dyDescent="0.25">
      <c r="A67" s="61" t="s">
        <v>70</v>
      </c>
      <c r="B67" s="58" t="s">
        <v>71</v>
      </c>
      <c r="C67" s="59">
        <v>70400</v>
      </c>
      <c r="D67" s="59">
        <v>70400</v>
      </c>
      <c r="E67" s="71">
        <v>13751.59</v>
      </c>
      <c r="F67" s="59">
        <f t="shared" si="0"/>
        <v>19.533508522727271</v>
      </c>
    </row>
    <row r="68" spans="1:9" ht="25.5" x14ac:dyDescent="0.25">
      <c r="A68" s="64" t="s">
        <v>72</v>
      </c>
      <c r="B68" s="58" t="s">
        <v>73</v>
      </c>
      <c r="C68" s="59">
        <v>70400</v>
      </c>
      <c r="D68" s="59">
        <v>70400</v>
      </c>
      <c r="E68" s="59">
        <v>9573.18</v>
      </c>
      <c r="F68" s="59">
        <v>0</v>
      </c>
      <c r="G68" s="65"/>
      <c r="H68" s="65"/>
      <c r="I68" s="65"/>
    </row>
    <row r="69" spans="1:9" x14ac:dyDescent="0.25">
      <c r="A69" s="72" t="s">
        <v>76</v>
      </c>
      <c r="B69" s="70" t="s">
        <v>5</v>
      </c>
      <c r="C69" s="59">
        <v>0</v>
      </c>
      <c r="D69" s="59">
        <v>0</v>
      </c>
      <c r="E69" s="59">
        <v>279.60000000000002</v>
      </c>
      <c r="F69" s="59" t="e">
        <f>E69/D69*100</f>
        <v>#DIV/0!</v>
      </c>
    </row>
    <row r="70" spans="1:9" x14ac:dyDescent="0.25">
      <c r="A70" s="99" t="s">
        <v>181</v>
      </c>
      <c r="B70" s="70" t="s">
        <v>31</v>
      </c>
      <c r="C70" s="59">
        <v>0</v>
      </c>
      <c r="D70" s="59">
        <v>0</v>
      </c>
      <c r="E70" s="59">
        <v>240</v>
      </c>
      <c r="F70" s="59" t="e">
        <f>E70/D70*100</f>
        <v>#DIV/0!</v>
      </c>
    </row>
    <row r="71" spans="1:9" ht="25.5" x14ac:dyDescent="0.25">
      <c r="A71" s="99" t="s">
        <v>179</v>
      </c>
      <c r="B71" s="70" t="s">
        <v>115</v>
      </c>
      <c r="C71" s="59">
        <v>0</v>
      </c>
      <c r="D71" s="59">
        <v>0</v>
      </c>
      <c r="E71" s="59">
        <v>39.6</v>
      </c>
      <c r="F71" s="59" t="e">
        <f>E71/D71*100</f>
        <v>#DIV/0!</v>
      </c>
    </row>
    <row r="72" spans="1:9" x14ac:dyDescent="0.25">
      <c r="A72" s="72" t="s">
        <v>77</v>
      </c>
      <c r="B72" s="70" t="s">
        <v>13</v>
      </c>
      <c r="C72" s="59">
        <v>65500</v>
      </c>
      <c r="D72" s="59">
        <v>65500</v>
      </c>
      <c r="E72" s="59">
        <v>9247.5400000000009</v>
      </c>
      <c r="F72" s="59">
        <v>0</v>
      </c>
    </row>
    <row r="73" spans="1:9" x14ac:dyDescent="0.25">
      <c r="A73" s="99" t="s">
        <v>185</v>
      </c>
      <c r="B73" s="70" t="s">
        <v>120</v>
      </c>
      <c r="C73" s="59">
        <v>15000</v>
      </c>
      <c r="D73" s="59">
        <v>15000</v>
      </c>
      <c r="E73" s="59">
        <v>0</v>
      </c>
      <c r="F73" s="59">
        <v>0</v>
      </c>
    </row>
    <row r="74" spans="1:9" ht="25.5" x14ac:dyDescent="0.25">
      <c r="A74" s="99" t="s">
        <v>188</v>
      </c>
      <c r="B74" s="70" t="s">
        <v>123</v>
      </c>
      <c r="C74" s="59">
        <v>20000</v>
      </c>
      <c r="D74" s="59">
        <v>20000</v>
      </c>
      <c r="E74" s="59">
        <v>0</v>
      </c>
      <c r="F74" s="59">
        <v>0</v>
      </c>
    </row>
    <row r="75" spans="1:9" x14ac:dyDescent="0.25">
      <c r="A75" s="99" t="s">
        <v>189</v>
      </c>
      <c r="B75" s="70" t="s">
        <v>124</v>
      </c>
      <c r="C75" s="59">
        <v>0</v>
      </c>
      <c r="D75" s="59">
        <v>0</v>
      </c>
      <c r="E75" s="59">
        <v>0</v>
      </c>
      <c r="F75" s="59">
        <v>0</v>
      </c>
    </row>
    <row r="76" spans="1:9" x14ac:dyDescent="0.25">
      <c r="A76" s="99" t="s">
        <v>192</v>
      </c>
      <c r="B76" s="70" t="s">
        <v>128</v>
      </c>
      <c r="C76" s="59">
        <v>0</v>
      </c>
      <c r="D76" s="59">
        <v>0</v>
      </c>
      <c r="E76" s="59">
        <v>937.5</v>
      </c>
      <c r="F76" s="59" t="e">
        <f>E76/D76*100</f>
        <v>#DIV/0!</v>
      </c>
    </row>
    <row r="77" spans="1:9" x14ac:dyDescent="0.25">
      <c r="A77" s="99" t="s">
        <v>195</v>
      </c>
      <c r="B77" s="70" t="s">
        <v>134</v>
      </c>
      <c r="C77" s="59">
        <v>5000</v>
      </c>
      <c r="D77" s="59">
        <v>5000</v>
      </c>
      <c r="E77" s="59">
        <v>1661.82</v>
      </c>
      <c r="F77" s="59">
        <v>0</v>
      </c>
    </row>
    <row r="78" spans="1:9" x14ac:dyDescent="0.25">
      <c r="A78" s="99" t="s">
        <v>196</v>
      </c>
      <c r="B78" s="70" t="s">
        <v>133</v>
      </c>
      <c r="C78" s="59">
        <v>6500</v>
      </c>
      <c r="D78" s="59">
        <v>6500</v>
      </c>
      <c r="E78" s="59">
        <v>0</v>
      </c>
      <c r="F78" s="59">
        <v>0</v>
      </c>
    </row>
    <row r="79" spans="1:9" x14ac:dyDescent="0.25">
      <c r="A79" s="99" t="s">
        <v>198</v>
      </c>
      <c r="B79" s="70" t="s">
        <v>131</v>
      </c>
      <c r="C79" s="59">
        <v>10000</v>
      </c>
      <c r="D79" s="59">
        <v>10000</v>
      </c>
      <c r="E79" s="59">
        <v>5700</v>
      </c>
      <c r="F79" s="59">
        <v>0</v>
      </c>
    </row>
    <row r="80" spans="1:9" x14ac:dyDescent="0.25">
      <c r="A80" s="99" t="s">
        <v>206</v>
      </c>
      <c r="B80" s="70" t="s">
        <v>130</v>
      </c>
      <c r="C80" s="59">
        <v>0</v>
      </c>
      <c r="D80" s="59">
        <v>0</v>
      </c>
      <c r="E80" s="71">
        <v>84.32</v>
      </c>
      <c r="F80" s="59" t="e">
        <f>E80/D80*100</f>
        <v>#DIV/0!</v>
      </c>
    </row>
    <row r="81" spans="1:9" x14ac:dyDescent="0.25">
      <c r="A81" s="99" t="s">
        <v>200</v>
      </c>
      <c r="B81" s="70" t="s">
        <v>139</v>
      </c>
      <c r="C81" s="59">
        <v>0</v>
      </c>
      <c r="D81" s="59">
        <v>0</v>
      </c>
      <c r="E81" s="59">
        <v>0</v>
      </c>
      <c r="F81" s="59">
        <v>0</v>
      </c>
    </row>
    <row r="82" spans="1:9" x14ac:dyDescent="0.25">
      <c r="A82" s="99" t="s">
        <v>202</v>
      </c>
      <c r="B82" s="70" t="s">
        <v>141</v>
      </c>
      <c r="C82" s="59">
        <v>500</v>
      </c>
      <c r="D82" s="59">
        <v>500</v>
      </c>
      <c r="E82" s="59"/>
      <c r="F82" s="59"/>
    </row>
    <row r="83" spans="1:9" x14ac:dyDescent="0.25">
      <c r="A83" s="99" t="s">
        <v>203</v>
      </c>
      <c r="B83" s="70" t="s">
        <v>142</v>
      </c>
      <c r="C83" s="59">
        <v>500</v>
      </c>
      <c r="D83" s="59">
        <v>500</v>
      </c>
      <c r="E83" s="59"/>
      <c r="F83" s="59"/>
    </row>
    <row r="84" spans="1:9" x14ac:dyDescent="0.25">
      <c r="A84" s="99" t="s">
        <v>253</v>
      </c>
      <c r="B84" s="70" t="s">
        <v>254</v>
      </c>
      <c r="C84" s="59">
        <v>0</v>
      </c>
      <c r="D84" s="59">
        <v>0</v>
      </c>
      <c r="E84" s="59">
        <v>863.9</v>
      </c>
      <c r="F84" s="59"/>
    </row>
    <row r="85" spans="1:9" x14ac:dyDescent="0.25">
      <c r="A85" s="99" t="s">
        <v>204</v>
      </c>
      <c r="B85" s="70" t="s">
        <v>137</v>
      </c>
      <c r="C85" s="59">
        <v>8000</v>
      </c>
      <c r="D85" s="59">
        <v>8000</v>
      </c>
      <c r="E85" s="59">
        <v>0</v>
      </c>
      <c r="F85" s="59">
        <v>0</v>
      </c>
    </row>
    <row r="86" spans="1:9" x14ac:dyDescent="0.25">
      <c r="A86" s="72" t="s">
        <v>78</v>
      </c>
      <c r="B86" s="70" t="s">
        <v>79</v>
      </c>
      <c r="C86" s="59">
        <v>4900</v>
      </c>
      <c r="D86" s="59">
        <v>4900</v>
      </c>
      <c r="E86" s="59">
        <v>46.04</v>
      </c>
      <c r="F86" s="59">
        <f>E86/D86*100</f>
        <v>0.93959183673469393</v>
      </c>
    </row>
    <row r="87" spans="1:9" ht="25.5" x14ac:dyDescent="0.25">
      <c r="A87" s="99" t="s">
        <v>205</v>
      </c>
      <c r="B87" s="70" t="s">
        <v>144</v>
      </c>
      <c r="C87" s="59">
        <v>4000</v>
      </c>
      <c r="D87" s="59">
        <v>4000</v>
      </c>
      <c r="E87" s="59">
        <v>0</v>
      </c>
      <c r="F87" s="59">
        <f>E87/D87*100</f>
        <v>0</v>
      </c>
    </row>
    <row r="88" spans="1:9" ht="25.5" x14ac:dyDescent="0.25">
      <c r="A88" s="99" t="s">
        <v>209</v>
      </c>
      <c r="B88" s="70" t="s">
        <v>145</v>
      </c>
      <c r="C88" s="59">
        <v>500</v>
      </c>
      <c r="D88" s="59">
        <v>500</v>
      </c>
      <c r="E88" s="59">
        <v>0</v>
      </c>
      <c r="F88" s="59">
        <f>E88/D88*100</f>
        <v>0</v>
      </c>
    </row>
    <row r="89" spans="1:9" x14ac:dyDescent="0.25">
      <c r="A89" s="99" t="s">
        <v>233</v>
      </c>
      <c r="B89" s="70" t="s">
        <v>146</v>
      </c>
      <c r="C89" s="59">
        <v>0</v>
      </c>
      <c r="D89" s="59">
        <v>0</v>
      </c>
      <c r="E89" s="59">
        <v>46.04</v>
      </c>
      <c r="F89" s="59"/>
    </row>
    <row r="90" spans="1:9" ht="25.5" x14ac:dyDescent="0.25">
      <c r="A90" s="64" t="s">
        <v>87</v>
      </c>
      <c r="B90" s="58" t="s">
        <v>88</v>
      </c>
      <c r="C90" s="59">
        <v>0</v>
      </c>
      <c r="D90" s="59">
        <v>0</v>
      </c>
      <c r="E90" s="59">
        <v>4178.41</v>
      </c>
      <c r="F90" s="59" t="e">
        <f t="shared" ref="F90:F148" si="1">E90/D90*100</f>
        <v>#DIV/0!</v>
      </c>
      <c r="G90" s="65"/>
      <c r="H90" s="65"/>
      <c r="I90" s="65"/>
    </row>
    <row r="91" spans="1:9" x14ac:dyDescent="0.25">
      <c r="A91" s="72" t="s">
        <v>77</v>
      </c>
      <c r="B91" s="70" t="s">
        <v>13</v>
      </c>
      <c r="C91" s="59">
        <v>0</v>
      </c>
      <c r="D91" s="59">
        <v>0</v>
      </c>
      <c r="E91" s="59">
        <v>4178.41</v>
      </c>
      <c r="F91" s="59" t="e">
        <f t="shared" si="1"/>
        <v>#DIV/0!</v>
      </c>
    </row>
    <row r="92" spans="1:9" x14ac:dyDescent="0.25">
      <c r="A92" s="99" t="s">
        <v>187</v>
      </c>
      <c r="B92" s="70" t="s">
        <v>122</v>
      </c>
      <c r="C92" s="59">
        <v>0</v>
      </c>
      <c r="D92" s="59">
        <v>0</v>
      </c>
      <c r="E92" s="59">
        <v>0</v>
      </c>
      <c r="F92" s="59">
        <v>0</v>
      </c>
    </row>
    <row r="93" spans="1:9" x14ac:dyDescent="0.25">
      <c r="A93" s="99" t="s">
        <v>192</v>
      </c>
      <c r="B93" s="70" t="s">
        <v>128</v>
      </c>
      <c r="C93" s="59">
        <v>0</v>
      </c>
      <c r="D93" s="59">
        <v>0</v>
      </c>
      <c r="E93" s="59">
        <v>0</v>
      </c>
      <c r="F93" s="59">
        <v>0</v>
      </c>
    </row>
    <row r="94" spans="1:9" x14ac:dyDescent="0.25">
      <c r="A94" s="99" t="s">
        <v>193</v>
      </c>
      <c r="B94" s="70" t="s">
        <v>129</v>
      </c>
      <c r="C94" s="59">
        <v>0</v>
      </c>
      <c r="D94" s="59">
        <v>0</v>
      </c>
      <c r="E94" s="59">
        <v>3928.41</v>
      </c>
      <c r="F94" s="59" t="e">
        <f t="shared" si="1"/>
        <v>#DIV/0!</v>
      </c>
    </row>
    <row r="95" spans="1:9" x14ac:dyDescent="0.25">
      <c r="A95" s="99" t="s">
        <v>194</v>
      </c>
      <c r="B95" s="70" t="s">
        <v>135</v>
      </c>
      <c r="C95" s="59">
        <v>0</v>
      </c>
      <c r="D95" s="59">
        <v>0</v>
      </c>
      <c r="E95" s="59">
        <v>0</v>
      </c>
      <c r="F95" s="59">
        <v>0</v>
      </c>
    </row>
    <row r="96" spans="1:9" x14ac:dyDescent="0.25">
      <c r="A96" s="99" t="s">
        <v>197</v>
      </c>
      <c r="B96" s="70" t="s">
        <v>132</v>
      </c>
      <c r="C96" s="59">
        <v>0</v>
      </c>
      <c r="D96" s="59">
        <v>0</v>
      </c>
      <c r="E96" s="59">
        <v>250</v>
      </c>
      <c r="F96" s="59" t="e">
        <f t="shared" si="1"/>
        <v>#DIV/0!</v>
      </c>
    </row>
    <row r="97" spans="1:9" ht="25.5" x14ac:dyDescent="0.25">
      <c r="A97" s="64" t="s">
        <v>93</v>
      </c>
      <c r="B97" s="58" t="s">
        <v>94</v>
      </c>
      <c r="C97" s="59">
        <v>0</v>
      </c>
      <c r="D97" s="59">
        <v>0</v>
      </c>
      <c r="E97" s="59">
        <v>0</v>
      </c>
      <c r="F97" s="59">
        <v>0</v>
      </c>
      <c r="G97" s="65"/>
      <c r="H97" s="65"/>
      <c r="I97" s="65"/>
    </row>
    <row r="98" spans="1:9" ht="25.5" x14ac:dyDescent="0.25">
      <c r="A98" s="72" t="s">
        <v>95</v>
      </c>
      <c r="B98" s="70" t="s">
        <v>96</v>
      </c>
      <c r="C98" s="59">
        <v>0</v>
      </c>
      <c r="D98" s="59">
        <v>0</v>
      </c>
      <c r="E98" s="59">
        <v>0</v>
      </c>
      <c r="F98" s="59">
        <v>0</v>
      </c>
    </row>
    <row r="99" spans="1:9" ht="25.5" x14ac:dyDescent="0.25">
      <c r="A99" s="99" t="s">
        <v>216</v>
      </c>
      <c r="B99" s="70" t="s">
        <v>162</v>
      </c>
      <c r="C99" s="59">
        <v>0</v>
      </c>
      <c r="D99" s="59">
        <v>0</v>
      </c>
      <c r="E99" s="59">
        <v>0</v>
      </c>
      <c r="F99" s="59">
        <v>0</v>
      </c>
    </row>
    <row r="100" spans="1:9" x14ac:dyDescent="0.25">
      <c r="A100" s="99" t="s">
        <v>215</v>
      </c>
      <c r="B100" s="70" t="s">
        <v>163</v>
      </c>
      <c r="C100" s="59">
        <v>0</v>
      </c>
      <c r="D100" s="59">
        <v>0</v>
      </c>
      <c r="E100" s="59">
        <v>0</v>
      </c>
      <c r="F100" s="59">
        <v>0</v>
      </c>
    </row>
    <row r="101" spans="1:9" x14ac:dyDescent="0.25">
      <c r="A101" s="104" t="s">
        <v>225</v>
      </c>
      <c r="B101" s="67" t="s">
        <v>83</v>
      </c>
      <c r="C101" s="59">
        <v>854500</v>
      </c>
      <c r="D101" s="59">
        <v>882200</v>
      </c>
      <c r="E101" s="59">
        <f>429541.58+15</f>
        <v>429556.58</v>
      </c>
      <c r="F101" s="59">
        <f t="shared" si="1"/>
        <v>48.691518929947861</v>
      </c>
      <c r="G101" s="65"/>
      <c r="H101" s="65"/>
      <c r="I101" s="65"/>
    </row>
    <row r="102" spans="1:9" x14ac:dyDescent="0.25">
      <c r="A102" s="66" t="s">
        <v>82</v>
      </c>
      <c r="B102" s="67" t="s">
        <v>83</v>
      </c>
      <c r="C102" s="68">
        <v>854500</v>
      </c>
      <c r="D102" s="59">
        <v>882200</v>
      </c>
      <c r="E102" s="68">
        <f>429541.58+15</f>
        <v>429556.58</v>
      </c>
      <c r="F102" s="59">
        <f t="shared" si="1"/>
        <v>48.691518929947861</v>
      </c>
      <c r="G102" s="69"/>
      <c r="H102" s="69"/>
      <c r="I102" s="69"/>
    </row>
    <row r="103" spans="1:9" s="63" customFormat="1" x14ac:dyDescent="0.25">
      <c r="A103" s="61" t="s">
        <v>70</v>
      </c>
      <c r="B103" s="58" t="s">
        <v>71</v>
      </c>
      <c r="C103" s="62">
        <v>854500</v>
      </c>
      <c r="D103" s="59">
        <v>882200</v>
      </c>
      <c r="E103" s="62">
        <f>429541.58+15</f>
        <v>429556.58</v>
      </c>
      <c r="F103" s="59">
        <f t="shared" si="1"/>
        <v>48.691518929947861</v>
      </c>
    </row>
    <row r="104" spans="1:9" ht="25.5" x14ac:dyDescent="0.25">
      <c r="A104" s="64" t="s">
        <v>72</v>
      </c>
      <c r="B104" s="58" t="s">
        <v>73</v>
      </c>
      <c r="C104" s="59">
        <v>294200</v>
      </c>
      <c r="D104" s="59">
        <v>297300</v>
      </c>
      <c r="E104" s="59">
        <f>135528.77+15</f>
        <v>135543.76999999999</v>
      </c>
      <c r="F104" s="59">
        <f t="shared" si="1"/>
        <v>45.591580894719137</v>
      </c>
      <c r="G104" s="65"/>
      <c r="H104" s="65"/>
      <c r="I104" s="65"/>
    </row>
    <row r="105" spans="1:9" x14ac:dyDescent="0.25">
      <c r="A105" s="72" t="s">
        <v>76</v>
      </c>
      <c r="B105" s="70" t="s">
        <v>5</v>
      </c>
      <c r="C105" s="59">
        <v>25000</v>
      </c>
      <c r="D105" s="59">
        <v>25000</v>
      </c>
      <c r="E105" s="59">
        <v>18717.54</v>
      </c>
      <c r="F105" s="59">
        <f t="shared" si="1"/>
        <v>74.870160000000013</v>
      </c>
    </row>
    <row r="106" spans="1:9" x14ac:dyDescent="0.25">
      <c r="A106" s="99" t="s">
        <v>181</v>
      </c>
      <c r="B106" s="70" t="s">
        <v>31</v>
      </c>
      <c r="C106" s="59">
        <v>0</v>
      </c>
      <c r="D106" s="59">
        <v>0</v>
      </c>
      <c r="E106" s="59">
        <v>0</v>
      </c>
      <c r="F106" s="59">
        <v>0</v>
      </c>
    </row>
    <row r="107" spans="1:9" x14ac:dyDescent="0.25">
      <c r="A107" s="99" t="s">
        <v>178</v>
      </c>
      <c r="B107" s="70" t="s">
        <v>113</v>
      </c>
      <c r="C107" s="59">
        <v>25000</v>
      </c>
      <c r="D107" s="59">
        <v>25000</v>
      </c>
      <c r="E107" s="59">
        <v>18717.54</v>
      </c>
      <c r="F107" s="59">
        <f t="shared" si="1"/>
        <v>74.870160000000013</v>
      </c>
    </row>
    <row r="108" spans="1:9" ht="25.5" x14ac:dyDescent="0.25">
      <c r="A108" s="99" t="s">
        <v>179</v>
      </c>
      <c r="B108" s="70" t="s">
        <v>115</v>
      </c>
      <c r="C108" s="59">
        <v>0</v>
      </c>
      <c r="D108" s="59">
        <v>0</v>
      </c>
      <c r="E108" s="59">
        <v>0</v>
      </c>
      <c r="F108" s="59">
        <v>0</v>
      </c>
    </row>
    <row r="109" spans="1:9" x14ac:dyDescent="0.25">
      <c r="A109" s="72" t="s">
        <v>77</v>
      </c>
      <c r="B109" s="70" t="s">
        <v>13</v>
      </c>
      <c r="C109" s="59">
        <v>251200</v>
      </c>
      <c r="D109" s="59">
        <v>254300</v>
      </c>
      <c r="E109" s="59">
        <v>109492.3</v>
      </c>
      <c r="F109" s="59">
        <f t="shared" si="1"/>
        <v>43.056350766810851</v>
      </c>
    </row>
    <row r="110" spans="1:9" x14ac:dyDescent="0.25">
      <c r="A110" s="99" t="s">
        <v>208</v>
      </c>
      <c r="B110" s="70" t="s">
        <v>33</v>
      </c>
      <c r="C110" s="59">
        <v>0</v>
      </c>
      <c r="D110" s="59">
        <v>0</v>
      </c>
      <c r="E110" s="59">
        <v>13.3</v>
      </c>
      <c r="F110" s="59">
        <v>0</v>
      </c>
    </row>
    <row r="111" spans="1:9" ht="25.5" x14ac:dyDescent="0.25">
      <c r="A111" s="99" t="s">
        <v>182</v>
      </c>
      <c r="B111" s="70" t="s">
        <v>116</v>
      </c>
      <c r="C111" s="59">
        <v>0</v>
      </c>
      <c r="D111" s="59">
        <v>0</v>
      </c>
      <c r="E111" s="59">
        <v>0</v>
      </c>
      <c r="F111" s="59">
        <v>0</v>
      </c>
    </row>
    <row r="112" spans="1:9" x14ac:dyDescent="0.25">
      <c r="A112" s="99" t="s">
        <v>183</v>
      </c>
      <c r="B112" s="70" t="s">
        <v>117</v>
      </c>
      <c r="C112" s="59">
        <v>0</v>
      </c>
      <c r="D112" s="59">
        <v>0</v>
      </c>
      <c r="E112" s="59">
        <v>0</v>
      </c>
      <c r="F112" s="59">
        <v>0</v>
      </c>
    </row>
    <row r="113" spans="1:6" x14ac:dyDescent="0.25">
      <c r="A113" s="99" t="s">
        <v>184</v>
      </c>
      <c r="B113" s="70" t="s">
        <v>118</v>
      </c>
      <c r="C113" s="59">
        <v>0</v>
      </c>
      <c r="D113" s="59">
        <v>0</v>
      </c>
      <c r="E113" s="59">
        <v>671</v>
      </c>
      <c r="F113" s="59">
        <v>0</v>
      </c>
    </row>
    <row r="114" spans="1:6" x14ac:dyDescent="0.25">
      <c r="A114" s="99" t="s">
        <v>185</v>
      </c>
      <c r="B114" s="70" t="s">
        <v>120</v>
      </c>
      <c r="C114" s="59">
        <v>0</v>
      </c>
      <c r="D114" s="59">
        <v>0</v>
      </c>
      <c r="E114" s="59">
        <v>1809.36</v>
      </c>
      <c r="F114" s="59" t="e">
        <f t="shared" si="1"/>
        <v>#DIV/0!</v>
      </c>
    </row>
    <row r="115" spans="1:6" x14ac:dyDescent="0.25">
      <c r="A115" s="99" t="s">
        <v>186</v>
      </c>
      <c r="B115" s="70" t="s">
        <v>121</v>
      </c>
      <c r="C115" s="59">
        <v>10000</v>
      </c>
      <c r="D115" s="59">
        <v>10000</v>
      </c>
      <c r="E115" s="59">
        <v>7199.23</v>
      </c>
      <c r="F115" s="59">
        <v>0</v>
      </c>
    </row>
    <row r="116" spans="1:6" x14ac:dyDescent="0.25">
      <c r="A116" s="99" t="s">
        <v>187</v>
      </c>
      <c r="B116" s="70" t="s">
        <v>122</v>
      </c>
      <c r="C116" s="59">
        <v>25000</v>
      </c>
      <c r="D116" s="59">
        <v>25000</v>
      </c>
      <c r="E116" s="59">
        <v>0</v>
      </c>
      <c r="F116" s="59">
        <f t="shared" si="1"/>
        <v>0</v>
      </c>
    </row>
    <row r="117" spans="1:6" ht="25.5" x14ac:dyDescent="0.25">
      <c r="A117" s="99" t="s">
        <v>188</v>
      </c>
      <c r="B117" s="70" t="s">
        <v>123</v>
      </c>
      <c r="C117" s="59">
        <v>80000</v>
      </c>
      <c r="D117" s="59">
        <v>80000</v>
      </c>
      <c r="E117" s="59">
        <v>5028.63</v>
      </c>
      <c r="F117" s="59">
        <v>0</v>
      </c>
    </row>
    <row r="118" spans="1:6" x14ac:dyDescent="0.25">
      <c r="A118" s="99" t="s">
        <v>189</v>
      </c>
      <c r="B118" s="70" t="s">
        <v>124</v>
      </c>
      <c r="C118" s="59">
        <v>0</v>
      </c>
      <c r="D118" s="59">
        <v>0</v>
      </c>
      <c r="E118" s="59">
        <v>0</v>
      </c>
      <c r="F118" s="59">
        <v>0</v>
      </c>
    </row>
    <row r="119" spans="1:6" x14ac:dyDescent="0.25">
      <c r="A119" s="99" t="s">
        <v>190</v>
      </c>
      <c r="B119" s="70" t="s">
        <v>125</v>
      </c>
      <c r="C119" s="59">
        <v>15000</v>
      </c>
      <c r="D119" s="59">
        <v>15000</v>
      </c>
      <c r="E119" s="59">
        <v>741.54</v>
      </c>
      <c r="F119" s="59">
        <f t="shared" si="1"/>
        <v>4.9436</v>
      </c>
    </row>
    <row r="120" spans="1:6" x14ac:dyDescent="0.25">
      <c r="A120" s="99" t="s">
        <v>191</v>
      </c>
      <c r="B120" s="70" t="s">
        <v>127</v>
      </c>
      <c r="C120" s="59">
        <v>5000</v>
      </c>
      <c r="D120" s="59">
        <v>5000</v>
      </c>
      <c r="E120" s="59">
        <v>7316.2</v>
      </c>
      <c r="F120" s="59">
        <v>0</v>
      </c>
    </row>
    <row r="121" spans="1:6" x14ac:dyDescent="0.25">
      <c r="A121" s="99" t="s">
        <v>192</v>
      </c>
      <c r="B121" s="70" t="s">
        <v>128</v>
      </c>
      <c r="C121" s="59">
        <v>48700</v>
      </c>
      <c r="D121" s="59">
        <v>51800</v>
      </c>
      <c r="E121" s="59">
        <v>22964.83</v>
      </c>
      <c r="F121" s="59">
        <f t="shared" si="1"/>
        <v>44.333648648648655</v>
      </c>
    </row>
    <row r="122" spans="1:6" x14ac:dyDescent="0.25">
      <c r="A122" s="99" t="s">
        <v>193</v>
      </c>
      <c r="B122" s="70" t="s">
        <v>129</v>
      </c>
      <c r="C122" s="59">
        <v>0</v>
      </c>
      <c r="D122" s="59"/>
      <c r="E122" s="59">
        <v>151.25</v>
      </c>
      <c r="F122" s="59">
        <v>0</v>
      </c>
    </row>
    <row r="123" spans="1:6" x14ac:dyDescent="0.25">
      <c r="A123" s="99" t="s">
        <v>194</v>
      </c>
      <c r="B123" s="70" t="s">
        <v>135</v>
      </c>
      <c r="C123" s="59">
        <v>8000</v>
      </c>
      <c r="D123" s="59">
        <v>8000</v>
      </c>
      <c r="E123" s="59">
        <v>92.91</v>
      </c>
      <c r="F123" s="59">
        <f t="shared" si="1"/>
        <v>1.1613749999999998</v>
      </c>
    </row>
    <row r="124" spans="1:6" x14ac:dyDescent="0.25">
      <c r="A124" s="99" t="s">
        <v>195</v>
      </c>
      <c r="B124" s="70" t="s">
        <v>134</v>
      </c>
      <c r="C124" s="59">
        <v>1000</v>
      </c>
      <c r="D124" s="59">
        <v>1000</v>
      </c>
      <c r="E124" s="59">
        <v>530</v>
      </c>
      <c r="F124" s="59">
        <f t="shared" si="1"/>
        <v>53</v>
      </c>
    </row>
    <row r="125" spans="1:6" x14ac:dyDescent="0.25">
      <c r="A125" s="99" t="s">
        <v>196</v>
      </c>
      <c r="B125" s="70" t="s">
        <v>133</v>
      </c>
      <c r="C125" s="59">
        <v>0</v>
      </c>
      <c r="D125" s="59">
        <v>0</v>
      </c>
      <c r="E125" s="59">
        <v>0</v>
      </c>
      <c r="F125" s="59" t="e">
        <f t="shared" si="1"/>
        <v>#DIV/0!</v>
      </c>
    </row>
    <row r="126" spans="1:6" x14ac:dyDescent="0.25">
      <c r="A126" s="99" t="s">
        <v>197</v>
      </c>
      <c r="B126" s="70" t="s">
        <v>132</v>
      </c>
      <c r="C126" s="59">
        <v>22000</v>
      </c>
      <c r="D126" s="59">
        <v>22000</v>
      </c>
      <c r="E126" s="59">
        <v>34248.519999999997</v>
      </c>
      <c r="F126" s="59">
        <f t="shared" si="1"/>
        <v>155.6750909090909</v>
      </c>
    </row>
    <row r="127" spans="1:6" x14ac:dyDescent="0.25">
      <c r="A127" s="99" t="s">
        <v>198</v>
      </c>
      <c r="B127" s="70" t="s">
        <v>131</v>
      </c>
      <c r="C127" s="59">
        <v>0</v>
      </c>
      <c r="D127" s="59">
        <v>0</v>
      </c>
      <c r="E127" s="59">
        <v>18335.990000000002</v>
      </c>
      <c r="F127" s="59" t="e">
        <f t="shared" si="1"/>
        <v>#DIV/0!</v>
      </c>
    </row>
    <row r="128" spans="1:6" x14ac:dyDescent="0.25">
      <c r="A128" s="99" t="s">
        <v>206</v>
      </c>
      <c r="B128" s="70" t="s">
        <v>130</v>
      </c>
      <c r="C128" s="59">
        <v>14000</v>
      </c>
      <c r="D128" s="59">
        <v>14000</v>
      </c>
      <c r="E128" s="59">
        <v>5174.99</v>
      </c>
      <c r="F128" s="59">
        <f t="shared" si="1"/>
        <v>36.964214285714284</v>
      </c>
    </row>
    <row r="129" spans="1:9" x14ac:dyDescent="0.25">
      <c r="A129" s="99" t="s">
        <v>200</v>
      </c>
      <c r="B129" s="70" t="s">
        <v>139</v>
      </c>
      <c r="C129" s="59">
        <v>2000</v>
      </c>
      <c r="D129" s="59">
        <v>2000</v>
      </c>
      <c r="E129" s="59">
        <v>1093.6400000000001</v>
      </c>
      <c r="F129" s="59">
        <f t="shared" si="1"/>
        <v>54.682000000000009</v>
      </c>
    </row>
    <row r="130" spans="1:9" x14ac:dyDescent="0.25">
      <c r="A130" s="99" t="s">
        <v>201</v>
      </c>
      <c r="B130" s="70" t="s">
        <v>140</v>
      </c>
      <c r="C130" s="59">
        <v>20500</v>
      </c>
      <c r="D130" s="59">
        <v>20500</v>
      </c>
      <c r="E130" s="59">
        <v>330</v>
      </c>
      <c r="F130" s="59">
        <f t="shared" si="1"/>
        <v>1.6097560975609757</v>
      </c>
    </row>
    <row r="131" spans="1:9" x14ac:dyDescent="0.25">
      <c r="A131" s="99" t="s">
        <v>202</v>
      </c>
      <c r="B131" s="70" t="s">
        <v>141</v>
      </c>
      <c r="C131" s="59">
        <v>0</v>
      </c>
      <c r="D131" s="59">
        <v>0</v>
      </c>
      <c r="E131" s="59">
        <v>53.08</v>
      </c>
      <c r="F131" s="59">
        <v>0</v>
      </c>
    </row>
    <row r="132" spans="1:9" x14ac:dyDescent="0.25">
      <c r="A132" s="99" t="s">
        <v>203</v>
      </c>
      <c r="B132" s="70" t="s">
        <v>142</v>
      </c>
      <c r="C132" s="59">
        <v>0</v>
      </c>
      <c r="D132" s="59">
        <v>0</v>
      </c>
      <c r="E132" s="59">
        <v>835.1</v>
      </c>
      <c r="F132" s="59" t="e">
        <f t="shared" si="1"/>
        <v>#DIV/0!</v>
      </c>
    </row>
    <row r="133" spans="1:9" x14ac:dyDescent="0.25">
      <c r="A133" s="99" t="s">
        <v>253</v>
      </c>
      <c r="B133" s="70" t="s">
        <v>254</v>
      </c>
      <c r="C133" s="59">
        <v>0</v>
      </c>
      <c r="D133" s="59">
        <v>0</v>
      </c>
      <c r="E133" s="59">
        <v>1968.75</v>
      </c>
      <c r="F133" s="59" t="e">
        <f t="shared" si="1"/>
        <v>#DIV/0!</v>
      </c>
    </row>
    <row r="134" spans="1:9" x14ac:dyDescent="0.25">
      <c r="A134" s="99" t="s">
        <v>204</v>
      </c>
      <c r="B134" s="70" t="s">
        <v>137</v>
      </c>
      <c r="C134" s="59">
        <v>0</v>
      </c>
      <c r="D134" s="59">
        <v>0</v>
      </c>
      <c r="E134" s="59">
        <v>933.98</v>
      </c>
      <c r="F134" s="59">
        <v>0</v>
      </c>
    </row>
    <row r="135" spans="1:9" x14ac:dyDescent="0.25">
      <c r="A135" s="72" t="s">
        <v>78</v>
      </c>
      <c r="B135" s="70" t="s">
        <v>79</v>
      </c>
      <c r="C135" s="59">
        <v>0</v>
      </c>
      <c r="D135" s="59">
        <v>0</v>
      </c>
      <c r="E135" s="59">
        <v>0.18</v>
      </c>
      <c r="F135" s="59">
        <v>0</v>
      </c>
    </row>
    <row r="136" spans="1:9" ht="25.5" x14ac:dyDescent="0.25">
      <c r="A136" s="99" t="s">
        <v>209</v>
      </c>
      <c r="B136" s="70" t="s">
        <v>145</v>
      </c>
      <c r="C136" s="59">
        <v>0</v>
      </c>
      <c r="D136" s="59">
        <v>0</v>
      </c>
      <c r="E136" s="59">
        <v>0</v>
      </c>
      <c r="F136" s="59">
        <v>0</v>
      </c>
    </row>
    <row r="137" spans="1:9" x14ac:dyDescent="0.25">
      <c r="A137" s="99" t="s">
        <v>233</v>
      </c>
      <c r="B137" s="70" t="s">
        <v>146</v>
      </c>
      <c r="C137" s="59">
        <v>0</v>
      </c>
      <c r="D137" s="59">
        <v>0</v>
      </c>
      <c r="E137" s="59">
        <v>0.18</v>
      </c>
      <c r="F137" s="59">
        <v>0</v>
      </c>
    </row>
    <row r="138" spans="1:9" ht="25.5" x14ac:dyDescent="0.25">
      <c r="A138" s="72" t="s">
        <v>84</v>
      </c>
      <c r="B138" s="70" t="s">
        <v>147</v>
      </c>
      <c r="C138" s="59">
        <v>6000</v>
      </c>
      <c r="D138" s="59">
        <v>6000</v>
      </c>
      <c r="E138" s="59">
        <v>0</v>
      </c>
      <c r="F138" s="59">
        <f t="shared" si="1"/>
        <v>0</v>
      </c>
    </row>
    <row r="139" spans="1:9" ht="25.5" x14ac:dyDescent="0.25">
      <c r="A139" s="99" t="s">
        <v>234</v>
      </c>
      <c r="B139" s="70" t="s">
        <v>149</v>
      </c>
      <c r="C139" s="59">
        <v>6000</v>
      </c>
      <c r="D139" s="59">
        <v>6000</v>
      </c>
      <c r="E139" s="59">
        <v>0</v>
      </c>
      <c r="F139" s="59">
        <f t="shared" si="1"/>
        <v>0</v>
      </c>
    </row>
    <row r="140" spans="1:9" x14ac:dyDescent="0.25">
      <c r="A140" s="72" t="s">
        <v>85</v>
      </c>
      <c r="B140" s="70" t="s">
        <v>86</v>
      </c>
      <c r="C140" s="59">
        <v>12000</v>
      </c>
      <c r="D140" s="59">
        <v>12000</v>
      </c>
      <c r="E140" s="59">
        <f>7318.75+15</f>
        <v>7333.75</v>
      </c>
      <c r="F140" s="59">
        <f t="shared" si="1"/>
        <v>61.114583333333336</v>
      </c>
    </row>
    <row r="141" spans="1:9" x14ac:dyDescent="0.25">
      <c r="A141" s="99" t="s">
        <v>210</v>
      </c>
      <c r="B141" s="70" t="s">
        <v>150</v>
      </c>
      <c r="C141" s="59">
        <v>12000</v>
      </c>
      <c r="D141" s="59">
        <v>12000</v>
      </c>
      <c r="E141" s="59">
        <f>7290</f>
        <v>7290</v>
      </c>
      <c r="F141" s="59">
        <f t="shared" si="1"/>
        <v>60.750000000000007</v>
      </c>
    </row>
    <row r="142" spans="1:9" x14ac:dyDescent="0.25">
      <c r="A142" s="99" t="s">
        <v>255</v>
      </c>
      <c r="B142" s="70" t="s">
        <v>251</v>
      </c>
      <c r="C142" s="59">
        <v>0</v>
      </c>
      <c r="D142" s="59">
        <v>0</v>
      </c>
      <c r="E142" s="59">
        <v>28.75</v>
      </c>
      <c r="F142" s="59" t="e">
        <f t="shared" si="1"/>
        <v>#DIV/0!</v>
      </c>
    </row>
    <row r="143" spans="1:9" x14ac:dyDescent="0.25">
      <c r="A143" s="99" t="s">
        <v>257</v>
      </c>
      <c r="B143" s="70" t="s">
        <v>256</v>
      </c>
      <c r="C143" s="59">
        <v>0</v>
      </c>
      <c r="D143" s="59">
        <v>0</v>
      </c>
      <c r="E143" s="59">
        <v>15</v>
      </c>
      <c r="F143" s="59" t="e">
        <f>E143/D143*100</f>
        <v>#DIV/0!</v>
      </c>
    </row>
    <row r="144" spans="1:9" ht="25.5" x14ac:dyDescent="0.25">
      <c r="A144" s="64" t="s">
        <v>87</v>
      </c>
      <c r="B144" s="58" t="s">
        <v>88</v>
      </c>
      <c r="C144" s="59">
        <v>416300</v>
      </c>
      <c r="D144" s="59">
        <v>416300</v>
      </c>
      <c r="E144" s="59">
        <v>251908.77</v>
      </c>
      <c r="F144" s="59">
        <f t="shared" si="1"/>
        <v>60.511354792217155</v>
      </c>
      <c r="G144" s="65"/>
      <c r="H144" s="65"/>
      <c r="I144" s="65"/>
    </row>
    <row r="145" spans="1:6" x14ac:dyDescent="0.25">
      <c r="A145" s="72" t="s">
        <v>77</v>
      </c>
      <c r="B145" s="70" t="s">
        <v>13</v>
      </c>
      <c r="C145" s="59">
        <v>416300</v>
      </c>
      <c r="D145" s="59">
        <v>416300</v>
      </c>
      <c r="E145" s="59">
        <v>251908.77</v>
      </c>
      <c r="F145" s="59">
        <f t="shared" si="1"/>
        <v>60.511354792217155</v>
      </c>
    </row>
    <row r="146" spans="1:6" x14ac:dyDescent="0.25">
      <c r="A146" s="99" t="s">
        <v>208</v>
      </c>
      <c r="B146" s="70" t="s">
        <v>33</v>
      </c>
      <c r="C146" s="59">
        <v>17500</v>
      </c>
      <c r="D146" s="59">
        <v>17500</v>
      </c>
      <c r="E146" s="59">
        <v>11097.55</v>
      </c>
      <c r="F146" s="59">
        <f t="shared" si="1"/>
        <v>63.414571428571421</v>
      </c>
    </row>
    <row r="147" spans="1:6" x14ac:dyDescent="0.25">
      <c r="A147" s="99" t="s">
        <v>185</v>
      </c>
      <c r="B147" s="70" t="s">
        <v>120</v>
      </c>
      <c r="C147" s="59">
        <v>0</v>
      </c>
      <c r="D147" s="59">
        <v>0</v>
      </c>
      <c r="E147" s="59">
        <v>213.75</v>
      </c>
      <c r="F147" s="59">
        <v>0</v>
      </c>
    </row>
    <row r="148" spans="1:6" x14ac:dyDescent="0.25">
      <c r="A148" s="99" t="s">
        <v>186</v>
      </c>
      <c r="B148" s="70" t="s">
        <v>121</v>
      </c>
      <c r="C148" s="59">
        <v>42000</v>
      </c>
      <c r="D148" s="59">
        <v>42000</v>
      </c>
      <c r="E148" s="59">
        <v>14541.11</v>
      </c>
      <c r="F148" s="59">
        <f t="shared" si="1"/>
        <v>34.621690476190473</v>
      </c>
    </row>
    <row r="149" spans="1:6" x14ac:dyDescent="0.25">
      <c r="A149" s="99" t="s">
        <v>187</v>
      </c>
      <c r="B149" s="70" t="s">
        <v>122</v>
      </c>
      <c r="C149" s="59">
        <v>2000</v>
      </c>
      <c r="D149" s="59">
        <v>2000</v>
      </c>
      <c r="E149" s="59">
        <v>0</v>
      </c>
      <c r="F149" s="59">
        <v>0</v>
      </c>
    </row>
    <row r="150" spans="1:6" ht="25.5" x14ac:dyDescent="0.25">
      <c r="A150" s="99" t="s">
        <v>188</v>
      </c>
      <c r="B150" s="70" t="s">
        <v>123</v>
      </c>
      <c r="C150" s="59">
        <v>0</v>
      </c>
      <c r="D150" s="59">
        <v>0</v>
      </c>
      <c r="E150" s="59">
        <v>8.0500000000000007</v>
      </c>
      <c r="F150" s="59">
        <v>0</v>
      </c>
    </row>
    <row r="151" spans="1:6" x14ac:dyDescent="0.25">
      <c r="A151" s="99" t="s">
        <v>191</v>
      </c>
      <c r="B151" s="70" t="s">
        <v>127</v>
      </c>
      <c r="C151" s="59">
        <v>0</v>
      </c>
      <c r="D151" s="59">
        <v>0</v>
      </c>
      <c r="E151" s="59">
        <v>676.9</v>
      </c>
      <c r="F151" s="59">
        <v>0</v>
      </c>
    </row>
    <row r="152" spans="1:6" x14ac:dyDescent="0.25">
      <c r="A152" s="99" t="s">
        <v>192</v>
      </c>
      <c r="B152" s="70" t="s">
        <v>128</v>
      </c>
      <c r="C152" s="59">
        <v>1500</v>
      </c>
      <c r="D152" s="59">
        <v>1500</v>
      </c>
      <c r="E152" s="59">
        <v>81.31</v>
      </c>
      <c r="F152" s="59">
        <v>0</v>
      </c>
    </row>
    <row r="153" spans="1:6" x14ac:dyDescent="0.25">
      <c r="A153" s="99" t="s">
        <v>193</v>
      </c>
      <c r="B153" s="70" t="s">
        <v>129</v>
      </c>
      <c r="C153" s="59">
        <v>0</v>
      </c>
      <c r="D153" s="59">
        <v>0</v>
      </c>
      <c r="E153" s="59">
        <v>10013.549999999999</v>
      </c>
      <c r="F153" s="59"/>
    </row>
    <row r="154" spans="1:6" x14ac:dyDescent="0.25">
      <c r="A154" s="99" t="s">
        <v>194</v>
      </c>
      <c r="B154" s="70" t="s">
        <v>135</v>
      </c>
      <c r="C154" s="59">
        <v>0</v>
      </c>
      <c r="D154" s="59">
        <v>0</v>
      </c>
      <c r="E154" s="59">
        <v>0</v>
      </c>
      <c r="F154" s="59">
        <v>0</v>
      </c>
    </row>
    <row r="155" spans="1:6" x14ac:dyDescent="0.25">
      <c r="A155" s="99" t="s">
        <v>195</v>
      </c>
      <c r="B155" s="70" t="s">
        <v>134</v>
      </c>
      <c r="C155" s="59">
        <v>0</v>
      </c>
      <c r="D155" s="59">
        <v>0</v>
      </c>
      <c r="E155" s="59">
        <v>361.36</v>
      </c>
      <c r="F155" s="59">
        <v>0</v>
      </c>
    </row>
    <row r="156" spans="1:6" x14ac:dyDescent="0.25">
      <c r="A156" s="99" t="s">
        <v>197</v>
      </c>
      <c r="B156" s="70" t="s">
        <v>132</v>
      </c>
      <c r="C156" s="59">
        <v>289600</v>
      </c>
      <c r="D156" s="59">
        <v>289600</v>
      </c>
      <c r="E156" s="59">
        <v>185826.93</v>
      </c>
      <c r="F156" s="59">
        <f t="shared" ref="F156:F197" si="2">E156/D156*100</f>
        <v>64.166757596685073</v>
      </c>
    </row>
    <row r="157" spans="1:6" x14ac:dyDescent="0.25">
      <c r="A157" s="99" t="s">
        <v>198</v>
      </c>
      <c r="B157" s="70" t="s">
        <v>131</v>
      </c>
      <c r="C157" s="59">
        <v>0</v>
      </c>
      <c r="D157" s="59">
        <v>0</v>
      </c>
      <c r="E157" s="59">
        <v>0</v>
      </c>
      <c r="F157" s="59">
        <v>0</v>
      </c>
    </row>
    <row r="158" spans="1:6" x14ac:dyDescent="0.25">
      <c r="A158" s="99" t="s">
        <v>206</v>
      </c>
      <c r="B158" s="70" t="s">
        <v>130</v>
      </c>
      <c r="C158" s="59">
        <v>36200</v>
      </c>
      <c r="D158" s="59">
        <v>36200</v>
      </c>
      <c r="E158" s="59">
        <v>9657.92</v>
      </c>
      <c r="F158" s="59">
        <f t="shared" si="2"/>
        <v>26.679337016574582</v>
      </c>
    </row>
    <row r="159" spans="1:6" ht="25.5" x14ac:dyDescent="0.25">
      <c r="A159" s="99" t="s">
        <v>207</v>
      </c>
      <c r="B159" s="70" t="s">
        <v>136</v>
      </c>
      <c r="C159" s="59">
        <v>6500</v>
      </c>
      <c r="D159" s="59">
        <v>6500</v>
      </c>
      <c r="E159" s="59">
        <v>858.05</v>
      </c>
      <c r="F159" s="59">
        <f t="shared" si="2"/>
        <v>13.200769230769231</v>
      </c>
    </row>
    <row r="160" spans="1:6" x14ac:dyDescent="0.25">
      <c r="A160" s="99" t="s">
        <v>201</v>
      </c>
      <c r="B160" s="70" t="s">
        <v>140</v>
      </c>
      <c r="C160" s="59">
        <v>21000</v>
      </c>
      <c r="D160" s="59">
        <v>21000</v>
      </c>
      <c r="E160" s="59">
        <v>18572.29</v>
      </c>
      <c r="F160" s="59">
        <f t="shared" si="2"/>
        <v>88.439476190476199</v>
      </c>
    </row>
    <row r="161" spans="1:9" x14ac:dyDescent="0.25">
      <c r="A161" s="72" t="s">
        <v>78</v>
      </c>
      <c r="B161" s="70" t="s">
        <v>79</v>
      </c>
      <c r="C161" s="59">
        <v>0</v>
      </c>
      <c r="D161" s="59">
        <v>0</v>
      </c>
      <c r="E161" s="59">
        <v>0</v>
      </c>
      <c r="F161" s="59" t="e">
        <f t="shared" si="2"/>
        <v>#DIV/0!</v>
      </c>
    </row>
    <row r="162" spans="1:9" ht="25.5" x14ac:dyDescent="0.25">
      <c r="A162" s="99" t="s">
        <v>205</v>
      </c>
      <c r="B162" s="70" t="s">
        <v>144</v>
      </c>
      <c r="C162" s="59">
        <v>0</v>
      </c>
      <c r="D162" s="59">
        <v>0</v>
      </c>
      <c r="E162" s="59">
        <v>0</v>
      </c>
      <c r="F162" s="59" t="e">
        <f t="shared" si="2"/>
        <v>#DIV/0!</v>
      </c>
    </row>
    <row r="163" spans="1:9" ht="25.5" x14ac:dyDescent="0.25">
      <c r="A163" s="64" t="s">
        <v>93</v>
      </c>
      <c r="B163" s="58" t="s">
        <v>94</v>
      </c>
      <c r="C163" s="59">
        <v>144000</v>
      </c>
      <c r="D163" s="59">
        <v>168600</v>
      </c>
      <c r="E163" s="59">
        <v>42104.04</v>
      </c>
      <c r="F163" s="59">
        <f t="shared" si="2"/>
        <v>24.972740213523132</v>
      </c>
      <c r="G163" s="65"/>
      <c r="H163" s="65"/>
      <c r="I163" s="65"/>
    </row>
    <row r="164" spans="1:9" x14ac:dyDescent="0.25">
      <c r="A164" s="72" t="s">
        <v>77</v>
      </c>
      <c r="B164" s="70" t="s">
        <v>13</v>
      </c>
      <c r="C164" s="59">
        <v>30000</v>
      </c>
      <c r="D164" s="59">
        <v>30000</v>
      </c>
      <c r="E164" s="71">
        <v>13632.88</v>
      </c>
      <c r="F164" s="59">
        <v>0</v>
      </c>
    </row>
    <row r="165" spans="1:9" ht="25.5" x14ac:dyDescent="0.25">
      <c r="A165" s="99" t="s">
        <v>188</v>
      </c>
      <c r="B165" s="70" t="s">
        <v>123</v>
      </c>
      <c r="C165" s="59">
        <v>0</v>
      </c>
      <c r="D165" s="59">
        <v>0</v>
      </c>
      <c r="E165" s="71">
        <v>154.99</v>
      </c>
      <c r="F165" s="59"/>
    </row>
    <row r="166" spans="1:9" x14ac:dyDescent="0.25">
      <c r="A166" s="99" t="s">
        <v>192</v>
      </c>
      <c r="B166" s="70" t="s">
        <v>128</v>
      </c>
      <c r="C166" s="59">
        <v>30000</v>
      </c>
      <c r="D166" s="59">
        <v>30000</v>
      </c>
      <c r="E166" s="71">
        <v>13477.89</v>
      </c>
      <c r="F166" s="59">
        <v>0</v>
      </c>
    </row>
    <row r="167" spans="1:9" ht="25.5" x14ac:dyDescent="0.25">
      <c r="A167" s="72" t="s">
        <v>97</v>
      </c>
      <c r="B167" s="70" t="s">
        <v>7</v>
      </c>
      <c r="C167" s="59">
        <v>0</v>
      </c>
      <c r="D167" s="59">
        <v>0</v>
      </c>
      <c r="E167" s="59">
        <v>0</v>
      </c>
      <c r="F167" s="59" t="e">
        <f t="shared" si="2"/>
        <v>#DIV/0!</v>
      </c>
    </row>
    <row r="168" spans="1:9" x14ac:dyDescent="0.25">
      <c r="A168" s="99" t="s">
        <v>217</v>
      </c>
      <c r="B168" s="70" t="s">
        <v>152</v>
      </c>
      <c r="C168" s="59"/>
      <c r="D168" s="59">
        <v>0</v>
      </c>
      <c r="E168" s="59">
        <v>0</v>
      </c>
      <c r="F168" s="59">
        <v>0</v>
      </c>
    </row>
    <row r="169" spans="1:9" x14ac:dyDescent="0.25">
      <c r="A169" s="99" t="s">
        <v>218</v>
      </c>
      <c r="B169" s="70" t="s">
        <v>153</v>
      </c>
      <c r="C169" s="59">
        <v>0</v>
      </c>
      <c r="D169" s="59">
        <v>0</v>
      </c>
      <c r="E169" s="59">
        <v>0</v>
      </c>
      <c r="F169" s="59" t="e">
        <f t="shared" si="2"/>
        <v>#DIV/0!</v>
      </c>
    </row>
    <row r="170" spans="1:9" x14ac:dyDescent="0.25">
      <c r="A170" s="99" t="s">
        <v>219</v>
      </c>
      <c r="B170" s="70" t="s">
        <v>154</v>
      </c>
      <c r="C170" s="59"/>
      <c r="D170" s="59">
        <v>0</v>
      </c>
      <c r="E170" s="59">
        <v>0</v>
      </c>
      <c r="F170" s="59">
        <v>0</v>
      </c>
    </row>
    <row r="171" spans="1:9" x14ac:dyDescent="0.25">
      <c r="A171" s="72" t="s">
        <v>95</v>
      </c>
      <c r="B171" s="70" t="s">
        <v>79</v>
      </c>
      <c r="C171" s="59">
        <v>114000</v>
      </c>
      <c r="D171" s="59">
        <v>138600</v>
      </c>
      <c r="E171" s="59">
        <v>28471.16</v>
      </c>
      <c r="F171" s="59">
        <f t="shared" si="2"/>
        <v>20.541962481962482</v>
      </c>
    </row>
    <row r="172" spans="1:9" x14ac:dyDescent="0.25">
      <c r="A172" s="99" t="s">
        <v>211</v>
      </c>
      <c r="B172" s="70" t="s">
        <v>157</v>
      </c>
      <c r="C172" s="59">
        <v>7000</v>
      </c>
      <c r="D172" s="59">
        <v>7300</v>
      </c>
      <c r="E172" s="59">
        <v>16904</v>
      </c>
      <c r="F172" s="59">
        <f t="shared" si="2"/>
        <v>231.56164383561645</v>
      </c>
    </row>
    <row r="173" spans="1:9" x14ac:dyDescent="0.25">
      <c r="A173" s="99" t="s">
        <v>220</v>
      </c>
      <c r="B173" s="70" t="s">
        <v>158</v>
      </c>
      <c r="C173" s="59">
        <v>0</v>
      </c>
      <c r="D173" s="59">
        <v>0</v>
      </c>
      <c r="E173" s="59">
        <v>577.08000000000004</v>
      </c>
      <c r="F173" s="59">
        <v>0</v>
      </c>
    </row>
    <row r="174" spans="1:9" x14ac:dyDescent="0.25">
      <c r="A174" s="99" t="s">
        <v>212</v>
      </c>
      <c r="B174" s="70" t="s">
        <v>159</v>
      </c>
      <c r="C174" s="59">
        <v>0</v>
      </c>
      <c r="D174" s="59">
        <v>0</v>
      </c>
      <c r="E174" s="59">
        <v>2090</v>
      </c>
      <c r="F174" s="59">
        <v>0</v>
      </c>
    </row>
    <row r="175" spans="1:9" x14ac:dyDescent="0.25">
      <c r="A175" s="99" t="s">
        <v>213</v>
      </c>
      <c r="B175" s="70" t="s">
        <v>160</v>
      </c>
      <c r="C175" s="59">
        <v>0</v>
      </c>
      <c r="D175" s="59">
        <v>0</v>
      </c>
      <c r="E175" s="59">
        <v>8900.08</v>
      </c>
      <c r="F175" s="59">
        <v>0</v>
      </c>
    </row>
    <row r="176" spans="1:9" x14ac:dyDescent="0.25">
      <c r="A176" s="99" t="s">
        <v>214</v>
      </c>
      <c r="B176" s="70" t="s">
        <v>161</v>
      </c>
      <c r="C176" s="59">
        <v>6000</v>
      </c>
      <c r="D176" s="59">
        <v>6000</v>
      </c>
      <c r="E176" s="59">
        <v>0</v>
      </c>
      <c r="F176" s="59">
        <f t="shared" si="2"/>
        <v>0</v>
      </c>
    </row>
    <row r="177" spans="1:9" ht="25.5" x14ac:dyDescent="0.25">
      <c r="A177" s="99" t="s">
        <v>216</v>
      </c>
      <c r="B177" s="70" t="s">
        <v>162</v>
      </c>
      <c r="C177" s="59">
        <v>55000</v>
      </c>
      <c r="D177" s="59">
        <v>55300</v>
      </c>
      <c r="E177" s="59">
        <v>0</v>
      </c>
      <c r="F177" s="59">
        <f t="shared" si="2"/>
        <v>0</v>
      </c>
    </row>
    <row r="178" spans="1:9" x14ac:dyDescent="0.25">
      <c r="A178" s="99" t="s">
        <v>247</v>
      </c>
      <c r="B178" s="70" t="s">
        <v>248</v>
      </c>
      <c r="C178" s="59">
        <v>46000</v>
      </c>
      <c r="D178" s="59">
        <v>70000</v>
      </c>
      <c r="E178" s="59"/>
      <c r="F178" s="59"/>
    </row>
    <row r="179" spans="1:9" x14ac:dyDescent="0.25">
      <c r="A179" s="105" t="s">
        <v>227</v>
      </c>
      <c r="B179" s="67" t="s">
        <v>90</v>
      </c>
      <c r="C179" s="59">
        <v>39900</v>
      </c>
      <c r="D179" s="59">
        <v>39900</v>
      </c>
      <c r="E179" s="59">
        <v>25000</v>
      </c>
      <c r="F179" s="59">
        <f t="shared" si="2"/>
        <v>62.656641604010019</v>
      </c>
    </row>
    <row r="180" spans="1:9" x14ac:dyDescent="0.25">
      <c r="A180" s="66" t="s">
        <v>89</v>
      </c>
      <c r="B180" s="67" t="s">
        <v>90</v>
      </c>
      <c r="C180" s="68">
        <v>39000</v>
      </c>
      <c r="D180" s="68">
        <v>39900</v>
      </c>
      <c r="E180" s="68">
        <v>25000</v>
      </c>
      <c r="F180" s="59">
        <f t="shared" si="2"/>
        <v>62.656641604010019</v>
      </c>
      <c r="G180" s="69"/>
      <c r="H180" s="69"/>
      <c r="I180" s="69"/>
    </row>
    <row r="181" spans="1:9" s="63" customFormat="1" x14ac:dyDescent="0.25">
      <c r="A181" s="61" t="s">
        <v>70</v>
      </c>
      <c r="B181" s="58" t="s">
        <v>71</v>
      </c>
      <c r="C181" s="62">
        <v>39900</v>
      </c>
      <c r="D181" s="59">
        <v>39900</v>
      </c>
      <c r="E181" s="62">
        <v>25000</v>
      </c>
      <c r="F181" s="59">
        <f t="shared" si="2"/>
        <v>62.656641604010019</v>
      </c>
    </row>
    <row r="182" spans="1:9" ht="25.5" x14ac:dyDescent="0.25">
      <c r="A182" s="64" t="s">
        <v>87</v>
      </c>
      <c r="B182" s="58" t="s">
        <v>88</v>
      </c>
      <c r="C182" s="59">
        <v>39900</v>
      </c>
      <c r="D182" s="59">
        <v>39900</v>
      </c>
      <c r="E182" s="59">
        <v>25000</v>
      </c>
      <c r="F182" s="59">
        <f t="shared" si="2"/>
        <v>62.656641604010019</v>
      </c>
      <c r="G182" s="65"/>
      <c r="H182" s="65"/>
      <c r="I182" s="65"/>
    </row>
    <row r="183" spans="1:9" x14ac:dyDescent="0.25">
      <c r="A183" s="72" t="s">
        <v>77</v>
      </c>
      <c r="B183" s="70" t="s">
        <v>13</v>
      </c>
      <c r="C183" s="59">
        <v>39900</v>
      </c>
      <c r="D183" s="59">
        <v>39900</v>
      </c>
      <c r="E183" s="59">
        <v>0</v>
      </c>
      <c r="F183" s="59">
        <f t="shared" si="2"/>
        <v>0</v>
      </c>
    </row>
    <row r="184" spans="1:9" x14ac:dyDescent="0.25">
      <c r="A184" s="99" t="s">
        <v>208</v>
      </c>
      <c r="B184" s="70" t="s">
        <v>33</v>
      </c>
      <c r="C184" s="59">
        <v>0</v>
      </c>
      <c r="D184" s="59">
        <v>0</v>
      </c>
      <c r="E184" s="59">
        <v>0</v>
      </c>
      <c r="F184" s="59">
        <v>0</v>
      </c>
    </row>
    <row r="185" spans="1:9" ht="25.5" x14ac:dyDescent="0.25">
      <c r="A185" s="99" t="s">
        <v>191</v>
      </c>
      <c r="B185" s="70" t="s">
        <v>249</v>
      </c>
      <c r="C185" s="59">
        <v>9900</v>
      </c>
      <c r="D185" s="59">
        <v>9900</v>
      </c>
      <c r="E185" s="59"/>
      <c r="F185" s="59"/>
    </row>
    <row r="186" spans="1:9" x14ac:dyDescent="0.25">
      <c r="A186" s="99" t="s">
        <v>193</v>
      </c>
      <c r="B186" s="70" t="s">
        <v>129</v>
      </c>
      <c r="C186" s="59">
        <v>0</v>
      </c>
      <c r="D186" s="59">
        <v>0</v>
      </c>
      <c r="E186" s="59">
        <v>0</v>
      </c>
      <c r="F186" s="59">
        <v>0</v>
      </c>
    </row>
    <row r="187" spans="1:9" x14ac:dyDescent="0.25">
      <c r="A187" s="99" t="s">
        <v>197</v>
      </c>
      <c r="B187" s="70" t="s">
        <v>132</v>
      </c>
      <c r="C187" s="59">
        <v>0</v>
      </c>
      <c r="D187" s="59">
        <v>0</v>
      </c>
      <c r="E187" s="59">
        <v>2435.31</v>
      </c>
      <c r="F187" s="59">
        <v>0</v>
      </c>
    </row>
    <row r="188" spans="1:9" x14ac:dyDescent="0.25">
      <c r="A188" s="99" t="s">
        <v>206</v>
      </c>
      <c r="B188" s="70" t="s">
        <v>130</v>
      </c>
      <c r="C188" s="59">
        <v>0</v>
      </c>
      <c r="D188" s="59">
        <v>0</v>
      </c>
      <c r="E188" s="59">
        <v>0</v>
      </c>
      <c r="F188" s="59">
        <v>0</v>
      </c>
    </row>
    <row r="189" spans="1:9" ht="25.5" x14ac:dyDescent="0.25">
      <c r="A189" s="99" t="s">
        <v>207</v>
      </c>
      <c r="B189" s="70" t="s">
        <v>136</v>
      </c>
      <c r="C189" s="59">
        <v>30000</v>
      </c>
      <c r="D189" s="59">
        <v>30000</v>
      </c>
      <c r="E189" s="59">
        <v>22564.69</v>
      </c>
      <c r="F189" s="59">
        <f t="shared" si="2"/>
        <v>75.215633333333329</v>
      </c>
    </row>
    <row r="190" spans="1:9" x14ac:dyDescent="0.25">
      <c r="A190" s="105" t="s">
        <v>228</v>
      </c>
      <c r="B190" s="67" t="s">
        <v>92</v>
      </c>
      <c r="C190" s="59">
        <v>4000</v>
      </c>
      <c r="D190" s="59">
        <v>4000</v>
      </c>
      <c r="E190" s="59">
        <v>4000</v>
      </c>
      <c r="F190" s="59">
        <f t="shared" si="2"/>
        <v>100</v>
      </c>
    </row>
    <row r="191" spans="1:9" x14ac:dyDescent="0.25">
      <c r="A191" s="66" t="s">
        <v>91</v>
      </c>
      <c r="B191" s="67" t="s">
        <v>92</v>
      </c>
      <c r="C191" s="59">
        <v>4000</v>
      </c>
      <c r="D191" s="59">
        <v>4000</v>
      </c>
      <c r="E191" s="68">
        <v>4000</v>
      </c>
      <c r="F191" s="59">
        <f t="shared" si="2"/>
        <v>100</v>
      </c>
      <c r="G191" s="69"/>
      <c r="H191" s="69"/>
      <c r="I191" s="69"/>
    </row>
    <row r="192" spans="1:9" s="63" customFormat="1" x14ac:dyDescent="0.25">
      <c r="A192" s="61" t="s">
        <v>70</v>
      </c>
      <c r="B192" s="58" t="s">
        <v>71</v>
      </c>
      <c r="C192" s="59">
        <v>4000</v>
      </c>
      <c r="D192" s="59">
        <v>4000</v>
      </c>
      <c r="E192" s="62">
        <v>4000</v>
      </c>
      <c r="F192" s="59">
        <f t="shared" si="2"/>
        <v>100</v>
      </c>
    </row>
    <row r="193" spans="1:9" ht="25.5" x14ac:dyDescent="0.25">
      <c r="A193" s="64" t="s">
        <v>87</v>
      </c>
      <c r="B193" s="58" t="s">
        <v>88</v>
      </c>
      <c r="C193" s="59">
        <v>4000</v>
      </c>
      <c r="D193" s="59">
        <v>4000</v>
      </c>
      <c r="E193" s="59">
        <v>4000</v>
      </c>
      <c r="F193" s="59">
        <f t="shared" si="2"/>
        <v>100</v>
      </c>
      <c r="G193" s="65"/>
      <c r="H193" s="65"/>
      <c r="I193" s="65"/>
    </row>
    <row r="194" spans="1:9" x14ac:dyDescent="0.25">
      <c r="A194" s="72" t="s">
        <v>77</v>
      </c>
      <c r="B194" s="70" t="s">
        <v>13</v>
      </c>
      <c r="C194" s="59">
        <v>4000</v>
      </c>
      <c r="D194" s="59">
        <v>4000</v>
      </c>
      <c r="E194" s="59">
        <v>4000</v>
      </c>
      <c r="F194" s="59">
        <f t="shared" si="2"/>
        <v>100</v>
      </c>
    </row>
    <row r="195" spans="1:9" x14ac:dyDescent="0.25">
      <c r="A195" s="99" t="s">
        <v>208</v>
      </c>
      <c r="B195" s="70" t="s">
        <v>33</v>
      </c>
      <c r="C195" s="59">
        <v>0</v>
      </c>
      <c r="D195" s="59">
        <v>0</v>
      </c>
      <c r="E195" s="59">
        <v>0</v>
      </c>
      <c r="F195" s="59">
        <v>0</v>
      </c>
    </row>
    <row r="196" spans="1:9" x14ac:dyDescent="0.25">
      <c r="A196" s="99" t="s">
        <v>193</v>
      </c>
      <c r="B196" s="70" t="s">
        <v>129</v>
      </c>
      <c r="C196" s="59">
        <v>0</v>
      </c>
      <c r="D196" s="59">
        <v>0</v>
      </c>
      <c r="E196" s="59">
        <v>0</v>
      </c>
      <c r="F196" s="59">
        <v>0</v>
      </c>
    </row>
    <row r="197" spans="1:9" x14ac:dyDescent="0.25">
      <c r="A197" s="99" t="s">
        <v>197</v>
      </c>
      <c r="B197" s="70" t="s">
        <v>132</v>
      </c>
      <c r="C197" s="59">
        <v>4000</v>
      </c>
      <c r="D197" s="59">
        <v>4000</v>
      </c>
      <c r="E197" s="59">
        <v>4000</v>
      </c>
      <c r="F197" s="59">
        <f t="shared" si="2"/>
        <v>100</v>
      </c>
    </row>
    <row r="198" spans="1:9" x14ac:dyDescent="0.25">
      <c r="A198" s="99" t="s">
        <v>206</v>
      </c>
      <c r="B198" s="70" t="s">
        <v>130</v>
      </c>
      <c r="C198" s="59">
        <v>0</v>
      </c>
      <c r="D198" s="59">
        <v>0</v>
      </c>
      <c r="E198" s="59">
        <v>0</v>
      </c>
      <c r="F198" s="59">
        <v>0</v>
      </c>
    </row>
    <row r="199" spans="1:9" ht="25.5" x14ac:dyDescent="0.25">
      <c r="A199" s="99" t="s">
        <v>207</v>
      </c>
      <c r="B199" s="70" t="s">
        <v>136</v>
      </c>
      <c r="C199" s="59">
        <v>0</v>
      </c>
      <c r="D199" s="59">
        <v>0</v>
      </c>
      <c r="E199" s="59">
        <v>0</v>
      </c>
      <c r="F199" s="59">
        <v>0</v>
      </c>
    </row>
    <row r="200" spans="1:9" ht="25.5" x14ac:dyDescent="0.25">
      <c r="A200" s="105" t="s">
        <v>226</v>
      </c>
      <c r="B200" s="67" t="s">
        <v>221</v>
      </c>
      <c r="C200" s="59">
        <v>0</v>
      </c>
      <c r="D200" s="59">
        <v>0</v>
      </c>
      <c r="E200" s="59"/>
      <c r="F200" s="59">
        <v>0</v>
      </c>
    </row>
    <row r="201" spans="1:9" ht="25.5" x14ac:dyDescent="0.25">
      <c r="A201" s="66" t="s">
        <v>229</v>
      </c>
      <c r="B201" s="67" t="s">
        <v>221</v>
      </c>
      <c r="C201" s="59">
        <v>0</v>
      </c>
      <c r="D201" s="68">
        <v>0</v>
      </c>
      <c r="E201" s="68">
        <v>0</v>
      </c>
      <c r="F201" s="59">
        <v>0</v>
      </c>
      <c r="G201" s="69"/>
      <c r="H201" s="69"/>
      <c r="I201" s="69"/>
    </row>
    <row r="202" spans="1:9" s="63" customFormat="1" x14ac:dyDescent="0.25">
      <c r="A202" s="61" t="s">
        <v>70</v>
      </c>
      <c r="B202" s="58" t="s">
        <v>71</v>
      </c>
      <c r="C202" s="59">
        <v>0</v>
      </c>
      <c r="D202" s="59">
        <v>0</v>
      </c>
      <c r="E202" s="62">
        <v>0</v>
      </c>
      <c r="F202" s="59">
        <v>0</v>
      </c>
    </row>
    <row r="203" spans="1:9" ht="25.5" x14ac:dyDescent="0.25">
      <c r="A203" s="64" t="s">
        <v>93</v>
      </c>
      <c r="B203" s="58" t="s">
        <v>94</v>
      </c>
      <c r="C203" s="59">
        <v>0</v>
      </c>
      <c r="D203" s="59">
        <v>0</v>
      </c>
      <c r="E203" s="59">
        <v>0</v>
      </c>
      <c r="F203" s="59">
        <v>0</v>
      </c>
      <c r="G203" s="65"/>
      <c r="H203" s="65"/>
      <c r="I203" s="65"/>
    </row>
    <row r="204" spans="1:9" x14ac:dyDescent="0.25">
      <c r="A204" s="72" t="s">
        <v>95</v>
      </c>
      <c r="B204" s="70" t="s">
        <v>79</v>
      </c>
      <c r="C204" s="59">
        <v>0</v>
      </c>
      <c r="D204" s="59">
        <v>0</v>
      </c>
      <c r="E204" s="59">
        <v>0</v>
      </c>
      <c r="F204" s="59">
        <v>0</v>
      </c>
    </row>
    <row r="205" spans="1:9" x14ac:dyDescent="0.25">
      <c r="A205" s="99" t="s">
        <v>222</v>
      </c>
      <c r="B205" s="70" t="s">
        <v>29</v>
      </c>
      <c r="C205" s="59">
        <v>0</v>
      </c>
      <c r="D205" s="59">
        <v>0</v>
      </c>
      <c r="E205" s="59">
        <v>0</v>
      </c>
      <c r="F205" s="59">
        <v>0</v>
      </c>
    </row>
    <row r="206" spans="1:9" x14ac:dyDescent="0.25">
      <c r="A206" s="99" t="s">
        <v>212</v>
      </c>
      <c r="B206" s="70" t="s">
        <v>159</v>
      </c>
      <c r="C206" s="59">
        <v>0</v>
      </c>
      <c r="D206" s="59">
        <v>0</v>
      </c>
      <c r="E206" s="59">
        <v>0</v>
      </c>
      <c r="F206" s="59">
        <v>0</v>
      </c>
    </row>
  </sheetData>
  <mergeCells count="1">
    <mergeCell ref="A2:F2"/>
  </mergeCells>
  <phoneticPr fontId="29" type="noConversion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rashoda'!Print_Area</vt:lpstr>
      <vt:lpstr>'Posebni dio'!Print_Area</vt:lpstr>
      <vt:lpstr>SAŽETAK!Print_Area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Deni Kljucaric</cp:lastModifiedBy>
  <cp:lastPrinted>2025-07-09T08:11:23Z</cp:lastPrinted>
  <dcterms:created xsi:type="dcterms:W3CDTF">2022-08-12T12:51:27Z</dcterms:created>
  <dcterms:modified xsi:type="dcterms:W3CDTF">2026-07-15T08:58:50Z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